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ein\Desktop\"/>
    </mc:Choice>
  </mc:AlternateContent>
  <xr:revisionPtr revIDLastSave="0" documentId="13_ncr:1_{963CA40C-4F27-421F-989D-1754DC166782}" xr6:coauthVersionLast="45" xr6:coauthVersionMax="45" xr10:uidLastSave="{00000000-0000-0000-0000-000000000000}"/>
  <bookViews>
    <workbookView xWindow="-120" yWindow="-120" windowWidth="20730" windowHeight="11160" tabRatio="910" activeTab="5" xr2:uid="{00000000-000D-0000-FFFF-FFFF00000000}"/>
  </bookViews>
  <sheets>
    <sheet name="BBVA" sheetId="37" r:id="rId1"/>
    <sheet name="LA CAIXA" sheetId="39" r:id="rId2"/>
    <sheet name="Registre de caixa" sheetId="2" r:id="rId3"/>
    <sheet name="FACTURES REBUDES" sheetId="30" r:id="rId4"/>
    <sheet name="FACTURES EMESES" sheetId="4" r:id="rId5"/>
    <sheet name="PERSONAL" sheetId="1" r:id="rId6"/>
    <sheet name="plantilla laboral" sheetId="40" r:id="rId7"/>
    <sheet name="voluntariat" sheetId="41" r:id="rId8"/>
  </sheets>
  <externalReferences>
    <externalReference r:id="rId9"/>
  </externalReferences>
  <definedNames>
    <definedName name="_xlnm._FilterDatabase" localSheetId="0" hidden="1">BBVA!$A$1:$T$599</definedName>
    <definedName name="_xlnm._FilterDatabase" localSheetId="4" hidden="1">'FACTURES EMESES'!$A$1:$N$52</definedName>
    <definedName name="_xlnm._FilterDatabase" localSheetId="3" hidden="1">'FACTURES REBUDES'!$A$1:$N$40</definedName>
    <definedName name="_xlnm._FilterDatabase" localSheetId="1" hidden="1">'LA CAIXA'!$A$1:$P$200</definedName>
    <definedName name="_xlnm._FilterDatabase" localSheetId="2" hidden="1">'Registre de caixa'!$A$1:$I$1121</definedName>
    <definedName name="BALANCE">#REF!</definedName>
    <definedName name="_xlnm.Database">#REF!</definedName>
    <definedName name="Codigo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39" l="1"/>
  <c r="N24" i="39"/>
  <c r="I10" i="39"/>
  <c r="I6" i="39"/>
  <c r="H34" i="39"/>
  <c r="H32" i="39"/>
  <c r="H30" i="39"/>
  <c r="H28" i="39"/>
  <c r="H26" i="39"/>
  <c r="H19" i="39"/>
  <c r="H17" i="39"/>
  <c r="H9" i="39"/>
  <c r="H5" i="39"/>
  <c r="O23" i="39"/>
  <c r="O21" i="39"/>
  <c r="O4" i="39"/>
  <c r="O2" i="39"/>
  <c r="O36" i="39"/>
  <c r="O25" i="39"/>
  <c r="O22" i="39"/>
  <c r="L39" i="39" l="1"/>
  <c r="L37" i="39"/>
  <c r="L35" i="39"/>
  <c r="L33" i="39"/>
  <c r="L31" i="39"/>
  <c r="L29" i="39"/>
  <c r="L27" i="39"/>
  <c r="L20" i="39"/>
  <c r="L18" i="39"/>
  <c r="L16" i="39"/>
  <c r="L15" i="39"/>
  <c r="L14" i="39"/>
  <c r="L13" i="39"/>
  <c r="L12" i="39"/>
  <c r="L11" i="39"/>
  <c r="L8" i="39"/>
  <c r="L7" i="39"/>
  <c r="L3" i="39"/>
  <c r="J54" i="41" l="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5" i="41" s="1"/>
  <c r="J36" i="41"/>
  <c r="J34" i="41"/>
  <c r="J33" i="41"/>
  <c r="J32" i="41"/>
  <c r="J31" i="41"/>
  <c r="J30" i="41"/>
  <c r="F29" i="41"/>
  <c r="F28" i="41"/>
  <c r="I27" i="41"/>
  <c r="H27" i="41"/>
  <c r="J26" i="41"/>
  <c r="F26" i="41"/>
  <c r="J25" i="41"/>
  <c r="F25" i="41"/>
  <c r="F24" i="41"/>
  <c r="F23" i="41"/>
  <c r="F22" i="41"/>
  <c r="F21" i="41"/>
  <c r="F20" i="41"/>
  <c r="I19" i="41"/>
  <c r="H19" i="41"/>
  <c r="J18" i="41"/>
  <c r="F17" i="41"/>
  <c r="G16" i="41"/>
  <c r="J16" i="41" s="1"/>
  <c r="F16" i="41"/>
  <c r="F15" i="41"/>
  <c r="F14" i="41"/>
  <c r="F13" i="41"/>
  <c r="G12" i="41"/>
  <c r="F12" i="41"/>
  <c r="I11" i="41"/>
  <c r="H11" i="41"/>
  <c r="F10" i="41"/>
  <c r="E10" i="41"/>
  <c r="G29" i="41" s="1"/>
  <c r="J29" i="41" s="1"/>
  <c r="I3" i="4"/>
  <c r="I4" i="4"/>
  <c r="I5" i="4"/>
  <c r="I6" i="4"/>
  <c r="I7" i="4"/>
  <c r="I8" i="4"/>
  <c r="I9" i="4"/>
  <c r="I10" i="4"/>
  <c r="I11" i="4"/>
  <c r="I12" i="4"/>
  <c r="I13" i="4"/>
  <c r="I14" i="4"/>
  <c r="I2" i="4"/>
  <c r="I3" i="2"/>
  <c r="I4" i="2"/>
  <c r="I5" i="2"/>
  <c r="I6" i="2"/>
  <c r="I7" i="2"/>
  <c r="I8" i="2"/>
  <c r="I9" i="2"/>
  <c r="I10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P19" i="39"/>
  <c r="P17" i="39"/>
  <c r="I31" i="30"/>
  <c r="G22" i="41" l="1"/>
  <c r="J22" i="41" s="1"/>
  <c r="G28" i="41"/>
  <c r="J28" i="41" s="1"/>
  <c r="J27" i="41" s="1"/>
  <c r="G10" i="41"/>
  <c r="J10" i="41" s="1"/>
  <c r="J12" i="41"/>
  <c r="G15" i="41"/>
  <c r="J15" i="41" s="1"/>
  <c r="G21" i="41"/>
  <c r="J21" i="41" s="1"/>
  <c r="G14" i="41"/>
  <c r="J14" i="41" s="1"/>
  <c r="G20" i="41"/>
  <c r="J20" i="41" s="1"/>
  <c r="G24" i="41"/>
  <c r="J24" i="41" s="1"/>
  <c r="G13" i="41"/>
  <c r="J13" i="41" s="1"/>
  <c r="G17" i="41"/>
  <c r="J17" i="41" s="1"/>
  <c r="G23" i="41"/>
  <c r="J23" i="41" s="1"/>
  <c r="I12" i="2"/>
  <c r="I13" i="2"/>
  <c r="I11" i="2"/>
  <c r="J19" i="41" l="1"/>
  <c r="J11" i="41"/>
  <c r="I57" i="41" s="1"/>
  <c r="I60" i="41" s="1"/>
  <c r="G11" i="41"/>
  <c r="T2" i="37"/>
  <c r="I31" i="2" l="1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T28" i="37"/>
  <c r="T3" i="37"/>
  <c r="T4" i="37"/>
  <c r="T5" i="37"/>
  <c r="T6" i="37"/>
  <c r="T7" i="37"/>
  <c r="T8" i="37"/>
  <c r="T9" i="37"/>
  <c r="T10" i="37"/>
  <c r="T11" i="37"/>
  <c r="T12" i="37"/>
  <c r="T13" i="37"/>
  <c r="T14" i="37"/>
  <c r="T15" i="37"/>
  <c r="T16" i="37"/>
  <c r="T17" i="37"/>
  <c r="T18" i="37"/>
  <c r="T19" i="37"/>
  <c r="T20" i="37"/>
  <c r="T21" i="37"/>
  <c r="T22" i="37"/>
  <c r="T23" i="37"/>
  <c r="T24" i="37"/>
  <c r="T25" i="37"/>
  <c r="T26" i="37"/>
  <c r="T27" i="37"/>
  <c r="T29" i="37"/>
  <c r="T30" i="37"/>
  <c r="T31" i="37"/>
  <c r="T32" i="37"/>
  <c r="T33" i="37"/>
  <c r="T34" i="37"/>
  <c r="T35" i="37"/>
  <c r="T36" i="37"/>
  <c r="T37" i="37"/>
  <c r="T38" i="37"/>
  <c r="T39" i="37"/>
  <c r="T40" i="37"/>
  <c r="T41" i="37"/>
  <c r="T42" i="37"/>
  <c r="T43" i="37"/>
  <c r="T44" i="37"/>
  <c r="T45" i="37"/>
  <c r="T46" i="37"/>
  <c r="T47" i="37"/>
  <c r="T48" i="37"/>
  <c r="T49" i="37"/>
  <c r="T50" i="37"/>
  <c r="T51" i="37"/>
  <c r="T52" i="37"/>
  <c r="T53" i="37"/>
  <c r="T54" i="37"/>
  <c r="T55" i="37"/>
  <c r="T56" i="37"/>
  <c r="T57" i="37"/>
  <c r="T58" i="37"/>
  <c r="T59" i="37"/>
  <c r="T60" i="37"/>
  <c r="T61" i="37"/>
  <c r="T62" i="37"/>
  <c r="T63" i="37"/>
  <c r="T64" i="37"/>
  <c r="T65" i="37"/>
  <c r="T66" i="37"/>
  <c r="T67" i="37"/>
  <c r="T68" i="37"/>
  <c r="P3" i="39"/>
  <c r="P4" i="39"/>
  <c r="P5" i="39"/>
  <c r="P6" i="39"/>
  <c r="P7" i="39"/>
  <c r="P8" i="39"/>
  <c r="P9" i="39"/>
  <c r="P10" i="39"/>
  <c r="P11" i="39"/>
  <c r="P12" i="39"/>
  <c r="P13" i="39"/>
  <c r="P14" i="39"/>
  <c r="P15" i="39"/>
  <c r="P16" i="39"/>
  <c r="P18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P79" i="39"/>
  <c r="P80" i="39"/>
  <c r="P81" i="39"/>
  <c r="P82" i="39"/>
  <c r="P83" i="39"/>
  <c r="P84" i="39"/>
  <c r="P85" i="39"/>
  <c r="P86" i="39"/>
  <c r="P87" i="39"/>
  <c r="P88" i="39"/>
  <c r="P89" i="39"/>
  <c r="P90" i="39"/>
  <c r="P91" i="39"/>
  <c r="P92" i="39"/>
  <c r="P93" i="39"/>
  <c r="P94" i="39"/>
  <c r="P95" i="39"/>
  <c r="P96" i="39"/>
  <c r="P97" i="39"/>
  <c r="P98" i="39"/>
  <c r="P99" i="39"/>
  <c r="P100" i="39"/>
  <c r="P101" i="39"/>
  <c r="P102" i="39"/>
  <c r="P103" i="39"/>
  <c r="P104" i="39"/>
  <c r="P105" i="39"/>
  <c r="P106" i="39"/>
  <c r="P107" i="39"/>
  <c r="P108" i="39"/>
  <c r="P109" i="39"/>
  <c r="P110" i="39"/>
  <c r="P111" i="39"/>
  <c r="P112" i="39"/>
  <c r="P113" i="39"/>
  <c r="P114" i="39"/>
  <c r="P115" i="39"/>
  <c r="P116" i="39"/>
  <c r="P117" i="39"/>
  <c r="P118" i="39"/>
  <c r="P119" i="39"/>
  <c r="P120" i="39"/>
  <c r="P121" i="39"/>
  <c r="P122" i="39"/>
  <c r="P123" i="39"/>
  <c r="P124" i="39"/>
  <c r="P125" i="39"/>
  <c r="P126" i="39"/>
  <c r="P127" i="39"/>
  <c r="P128" i="39"/>
  <c r="P129" i="39"/>
  <c r="P130" i="39"/>
  <c r="P131" i="39"/>
  <c r="P132" i="39"/>
  <c r="P133" i="39"/>
  <c r="P134" i="39"/>
  <c r="P135" i="39"/>
  <c r="P136" i="39"/>
  <c r="P137" i="39"/>
  <c r="P138" i="39"/>
  <c r="P139" i="39"/>
  <c r="P140" i="39"/>
  <c r="P141" i="39"/>
  <c r="P142" i="39"/>
  <c r="P143" i="39"/>
  <c r="P144" i="39"/>
  <c r="P145" i="39"/>
  <c r="P146" i="39"/>
  <c r="P147" i="39"/>
  <c r="P148" i="39"/>
  <c r="P149" i="39"/>
  <c r="P150" i="39"/>
  <c r="P151" i="39"/>
  <c r="P152" i="39"/>
  <c r="P153" i="39"/>
  <c r="P154" i="39"/>
  <c r="P155" i="39"/>
  <c r="P156" i="39"/>
  <c r="P157" i="39"/>
  <c r="P158" i="39"/>
  <c r="P159" i="39"/>
  <c r="P160" i="39"/>
  <c r="P161" i="39"/>
  <c r="P162" i="39"/>
  <c r="P163" i="39"/>
  <c r="P164" i="39"/>
  <c r="P165" i="39"/>
  <c r="P166" i="39"/>
  <c r="P167" i="39"/>
  <c r="P168" i="39"/>
  <c r="P169" i="39"/>
  <c r="P170" i="39"/>
  <c r="P171" i="39"/>
  <c r="P172" i="39"/>
  <c r="P173" i="39"/>
  <c r="P174" i="39"/>
  <c r="P175" i="39"/>
  <c r="P176" i="39"/>
  <c r="P177" i="39"/>
  <c r="P178" i="39"/>
  <c r="P179" i="39"/>
  <c r="P180" i="39"/>
  <c r="P181" i="39"/>
  <c r="P182" i="39"/>
  <c r="P183" i="39"/>
  <c r="P184" i="39"/>
  <c r="P185" i="39"/>
  <c r="P186" i="39"/>
  <c r="P187" i="39"/>
  <c r="P188" i="39"/>
  <c r="P189" i="39"/>
  <c r="P190" i="39"/>
  <c r="P191" i="39"/>
  <c r="P192" i="39"/>
  <c r="P193" i="39"/>
  <c r="P194" i="39"/>
  <c r="P195" i="39"/>
  <c r="P196" i="39"/>
  <c r="P197" i="39"/>
  <c r="P198" i="39"/>
  <c r="P199" i="39"/>
  <c r="P200" i="39"/>
  <c r="P2" i="39"/>
  <c r="D2" i="2"/>
  <c r="F28" i="37"/>
  <c r="I36" i="30"/>
  <c r="G10" i="30"/>
  <c r="I24" i="30"/>
  <c r="L24" i="30" s="1"/>
  <c r="L31" i="30"/>
  <c r="I34" i="30"/>
  <c r="L34" i="30" s="1"/>
  <c r="I35" i="30"/>
  <c r="L35" i="30" s="1"/>
  <c r="I23" i="30"/>
  <c r="L23" i="30" s="1"/>
  <c r="I30" i="30"/>
  <c r="L30" i="30" s="1"/>
  <c r="I15" i="30"/>
  <c r="L15" i="30" s="1"/>
  <c r="I25" i="30"/>
  <c r="L25" i="30" s="1"/>
  <c r="I32" i="30"/>
  <c r="L32" i="30" s="1"/>
  <c r="I33" i="30"/>
  <c r="L33" i="30" s="1"/>
  <c r="I4" i="30"/>
  <c r="L4" i="30" s="1"/>
  <c r="I3" i="30"/>
  <c r="L3" i="30" s="1"/>
  <c r="I2" i="30"/>
  <c r="L2" i="30" s="1"/>
  <c r="I6" i="30"/>
  <c r="L6" i="30" s="1"/>
  <c r="I5" i="30"/>
  <c r="L5" i="30" s="1"/>
  <c r="I7" i="30"/>
  <c r="L7" i="30" s="1"/>
  <c r="I13" i="30"/>
  <c r="L13" i="30" s="1"/>
  <c r="I12" i="30"/>
  <c r="L12" i="30" s="1"/>
  <c r="I11" i="30"/>
  <c r="I14" i="30"/>
  <c r="L14" i="30" s="1"/>
  <c r="I18" i="30"/>
  <c r="L18" i="30" s="1"/>
  <c r="I17" i="30"/>
  <c r="L17" i="30" s="1"/>
  <c r="I16" i="30"/>
  <c r="L16" i="30" s="1"/>
  <c r="I20" i="30"/>
  <c r="L20" i="30" s="1"/>
  <c r="I19" i="30"/>
  <c r="L19" i="30" s="1"/>
  <c r="I21" i="30"/>
  <c r="L21" i="30" s="1"/>
  <c r="I28" i="30"/>
  <c r="L28" i="30" s="1"/>
  <c r="I27" i="30"/>
  <c r="L27" i="30" s="1"/>
  <c r="I26" i="30"/>
  <c r="L26" i="30" s="1"/>
  <c r="I29" i="30"/>
  <c r="L29" i="30" s="1"/>
  <c r="G9" i="30"/>
  <c r="I9" i="30"/>
  <c r="I22" i="30"/>
  <c r="L22" i="30" s="1"/>
  <c r="K2" i="4"/>
  <c r="L3" i="4"/>
  <c r="L4" i="4"/>
  <c r="L5" i="4"/>
  <c r="G52" i="4"/>
  <c r="L8" i="4"/>
  <c r="L9" i="4"/>
  <c r="L12" i="4"/>
  <c r="L13" i="4"/>
  <c r="P1" i="39"/>
  <c r="J52" i="4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8" i="30"/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I2" i="2"/>
  <c r="L11" i="4"/>
  <c r="L7" i="4"/>
  <c r="I10" i="30"/>
  <c r="L10" i="30" s="1"/>
  <c r="L9" i="30"/>
  <c r="L8" i="30"/>
  <c r="L10" i="4"/>
  <c r="L2" i="4"/>
  <c r="L14" i="4"/>
  <c r="I52" i="4"/>
  <c r="L6" i="4" l="1"/>
  <c r="L52" i="4" s="1"/>
  <c r="L54" i="4" s="1"/>
</calcChain>
</file>

<file path=xl/sharedStrings.xml><?xml version="1.0" encoding="utf-8"?>
<sst xmlns="http://schemas.openxmlformats.org/spreadsheetml/2006/main" count="745" uniqueCount="312">
  <si>
    <t>Total</t>
  </si>
  <si>
    <t>Saldo</t>
  </si>
  <si>
    <t>I.V.A.</t>
  </si>
  <si>
    <t>NIF</t>
  </si>
  <si>
    <t>Valor</t>
  </si>
  <si>
    <t>I.R.P.F.</t>
  </si>
  <si>
    <t>IVA</t>
  </si>
  <si>
    <t>LA CAIXA</t>
  </si>
  <si>
    <t>TOTAL</t>
  </si>
  <si>
    <t>BBVA</t>
  </si>
  <si>
    <t>EFECTIU</t>
  </si>
  <si>
    <t>Nº</t>
  </si>
  <si>
    <t>FACTURA</t>
  </si>
  <si>
    <t>DATA</t>
  </si>
  <si>
    <t>NOM</t>
  </si>
  <si>
    <t>CONCEPTE</t>
  </si>
  <si>
    <t>BASE</t>
  </si>
  <si>
    <t>QUOTA</t>
  </si>
  <si>
    <t>COBRAT</t>
  </si>
  <si>
    <t>PAGAT</t>
  </si>
  <si>
    <t>SALDO</t>
  </si>
  <si>
    <t>IMPORT</t>
  </si>
  <si>
    <t>Moviment</t>
  </si>
  <si>
    <t>Data</t>
  </si>
  <si>
    <t>Informació</t>
  </si>
  <si>
    <t>Import</t>
  </si>
  <si>
    <t>02/01/2019</t>
  </si>
  <si>
    <t>04/01/2019</t>
  </si>
  <si>
    <t>11/01/2019</t>
  </si>
  <si>
    <t>16/01/2019</t>
  </si>
  <si>
    <t>18/01/2019</t>
  </si>
  <si>
    <t>28/01/2019</t>
  </si>
  <si>
    <t>25/01/2019</t>
  </si>
  <si>
    <t>30/01/2019</t>
  </si>
  <si>
    <t>31/01/2019</t>
  </si>
  <si>
    <t>05/02/2019</t>
  </si>
  <si>
    <t>08/02/2019</t>
  </si>
  <si>
    <t>12/02/2019</t>
  </si>
  <si>
    <t>13/02/2019</t>
  </si>
  <si>
    <t>22/02/2019</t>
  </si>
  <si>
    <t>28/02/2019</t>
  </si>
  <si>
    <t>15/03/2019</t>
  </si>
  <si>
    <t/>
  </si>
  <si>
    <t>G63689632000</t>
  </si>
  <si>
    <t>01823565-AGENCIA D ASSEGURANCES</t>
  </si>
  <si>
    <t>Rebuts varis</t>
  </si>
  <si>
    <t xml:space="preserve">Assegurança </t>
  </si>
  <si>
    <t xml:space="preserve">Marató TV3 </t>
  </si>
  <si>
    <t xml:space="preserve">Fitxes </t>
  </si>
  <si>
    <t xml:space="preserve">Llicència </t>
  </si>
  <si>
    <t xml:space="preserve">Patrocinador </t>
  </si>
  <si>
    <t xml:space="preserve">Quota inscripcions esportives </t>
  </si>
  <si>
    <t>fact-0001365488</t>
  </si>
  <si>
    <t xml:space="preserve">UNIPREUS, S.L. </t>
  </si>
  <si>
    <t xml:space="preserve">Pilotes Futcat </t>
  </si>
  <si>
    <t>0029/19</t>
  </si>
  <si>
    <t xml:space="preserve">Gestoria </t>
  </si>
  <si>
    <t>AF-0034557/2019</t>
  </si>
  <si>
    <t>AF-0034556/2019</t>
  </si>
  <si>
    <t>AF-0034555/2019</t>
  </si>
  <si>
    <t>AF-0028942/2019</t>
  </si>
  <si>
    <t>AF-0028941/2019</t>
  </si>
  <si>
    <t>AF-0028940/2019</t>
  </si>
  <si>
    <t>AF-0024630/2019</t>
  </si>
  <si>
    <t>AF-0024629/2019</t>
  </si>
  <si>
    <t>AF-0024628/2019</t>
  </si>
  <si>
    <t>AF-0020458/2019</t>
  </si>
  <si>
    <t>AF-0020460/2019</t>
  </si>
  <si>
    <t>AF-0020459/2019</t>
  </si>
  <si>
    <t>AF-0016259/2019</t>
  </si>
  <si>
    <t>AF-0016262/2019</t>
  </si>
  <si>
    <t>AF-0016261/2019</t>
  </si>
  <si>
    <t>AF-0016260/2019</t>
  </si>
  <si>
    <t>AF-0012325/2019</t>
  </si>
  <si>
    <t>AF-0012324/2019</t>
  </si>
  <si>
    <t>AF-0012323/2019</t>
  </si>
  <si>
    <t>AF-0008161/2019</t>
  </si>
  <si>
    <t>AF-0008160/2019</t>
  </si>
  <si>
    <t>AF-0008162/2019</t>
  </si>
  <si>
    <t xml:space="preserve">Arbitratge </t>
  </si>
  <si>
    <t xml:space="preserve">Federció Catalana de Futbol </t>
  </si>
  <si>
    <t xml:space="preserve">Pancartes i vinils </t>
  </si>
  <si>
    <t>I/00438</t>
  </si>
  <si>
    <t xml:space="preserve">Legalització camp futbol </t>
  </si>
  <si>
    <t xml:space="preserve">Equipament esportiu </t>
  </si>
  <si>
    <t>0070/19</t>
  </si>
  <si>
    <t xml:space="preserve">Decathlon España SAU </t>
  </si>
  <si>
    <t xml:space="preserve">Pilotes </t>
  </si>
  <si>
    <t xml:space="preserve">Efectiu </t>
  </si>
  <si>
    <t xml:space="preserve">Carn </t>
  </si>
  <si>
    <t xml:space="preserve">Varis </t>
  </si>
  <si>
    <t>0,21/0,1</t>
  </si>
  <si>
    <t xml:space="preserve">170-2019 </t>
  </si>
  <si>
    <t xml:space="preserve">98-2019 </t>
  </si>
  <si>
    <t>26/03/2019</t>
  </si>
  <si>
    <t>28/03/2019</t>
  </si>
  <si>
    <t>27/03/2019</t>
  </si>
  <si>
    <t xml:space="preserve">Altres </t>
  </si>
  <si>
    <t xml:space="preserve">Pendent </t>
  </si>
  <si>
    <t xml:space="preserve">Ingrés BBVA </t>
  </si>
  <si>
    <t>INGRÉS BBVA</t>
  </si>
  <si>
    <t>INGRÉS LA CAIXA</t>
  </si>
  <si>
    <t>COMPROVANT</t>
  </si>
  <si>
    <t>SOCIS</t>
  </si>
  <si>
    <t>ASSEGURANÇA</t>
  </si>
  <si>
    <t>DONACIÓ MARATÓ TV3</t>
  </si>
  <si>
    <t>FACTURA EMESA</t>
  </si>
  <si>
    <t>FACTURA REBUDA</t>
  </si>
  <si>
    <t>COMISSIÓ</t>
  </si>
  <si>
    <t>S.S. 2018</t>
  </si>
  <si>
    <t>IVA 4T 2018</t>
  </si>
  <si>
    <t>FACTURA REBUDA 2018</t>
  </si>
  <si>
    <t>QUOTES ESPORTISTES</t>
  </si>
  <si>
    <t>S.S.</t>
  </si>
  <si>
    <t xml:space="preserve">                                                                                      </t>
  </si>
  <si>
    <t>EMPRESA</t>
  </si>
  <si>
    <t xml:space="preserve">SERGI        </t>
  </si>
  <si>
    <t xml:space="preserve">ADRIA        </t>
  </si>
  <si>
    <t>gener</t>
  </si>
  <si>
    <t xml:space="preserve">             </t>
  </si>
  <si>
    <t xml:space="preserve">SALARIO BASE                                                                          </t>
  </si>
  <si>
    <t xml:space="preserve">COMPL.PUESTO TRABAJO                                                                  </t>
  </si>
  <si>
    <t xml:space="preserve">PAGA JUNIO                                                                            </t>
  </si>
  <si>
    <t xml:space="preserve">PAGA NAVIDAD                                                                          </t>
  </si>
  <si>
    <t xml:space="preserve">PLUS TRANSPORTE                                                                       </t>
  </si>
  <si>
    <t xml:space="preserve">PRESTACIONES - ENFERMEDAD                                                             </t>
  </si>
  <si>
    <t xml:space="preserve">             - ACCIDENTE                                                              </t>
  </si>
  <si>
    <t xml:space="preserve">TOTAL DEVENGADO                                                                       </t>
  </si>
  <si>
    <t xml:space="preserve">DEDUCCION ANTICIPOS                                                                   </t>
  </si>
  <si>
    <t xml:space="preserve">          PROD.ESPECIE                                                                </t>
  </si>
  <si>
    <t xml:space="preserve">          OTROS                                                                       </t>
  </si>
  <si>
    <t xml:space="preserve">          EMBARGO SALAR.                                                              </t>
  </si>
  <si>
    <t xml:space="preserve">APORTACION SEG.SOCIAL                                                                 </t>
  </si>
  <si>
    <t xml:space="preserve">RETENCION I.R.P.F.                                                                    </t>
  </si>
  <si>
    <t xml:space="preserve">TOTAL LIQUIDO                                                                         </t>
  </si>
  <si>
    <t xml:space="preserve">BONIFICACIONES CUOTAS                                                                 </t>
  </si>
  <si>
    <t xml:space="preserve">PRESTACIONES CGO.S.SOCIAL                                                             </t>
  </si>
  <si>
    <t xml:space="preserve">COSTE S.S. EMPRESA                                                                    </t>
  </si>
  <si>
    <t xml:space="preserve">TOTAL MODELO TC/1                                                                     </t>
  </si>
  <si>
    <t xml:space="preserve">PRORRATA PAGAS EXTRAS                                                                 </t>
  </si>
  <si>
    <t xml:space="preserve">IRPF-ESPECIE NO REPERCUTIDOS                                                          </t>
  </si>
  <si>
    <t xml:space="preserve">COSTE TOTAL TRABAJADOR                                                                </t>
  </si>
  <si>
    <t xml:space="preserve">BASE C.COMUNES                                                                        </t>
  </si>
  <si>
    <t xml:space="preserve">BASE ACCIDENTES                                                                       </t>
  </si>
  <si>
    <t xml:space="preserve">BASE IMPONIBLE                                                                        </t>
  </si>
  <si>
    <t xml:space="preserve">DIAS EN ALTA                                                                          </t>
  </si>
  <si>
    <t xml:space="preserve">% RETENCION I.R.P.F.                                                                  </t>
  </si>
  <si>
    <t>febrer</t>
  </si>
  <si>
    <t>març</t>
  </si>
  <si>
    <t>DEVOLUCIÓ QUOTA ESPORTISTA</t>
  </si>
  <si>
    <t>factura amb comissió</t>
  </si>
  <si>
    <t>COMISSIÓ RETORNADA</t>
  </si>
  <si>
    <t>NOMINES OCTUBRE 2018</t>
  </si>
  <si>
    <t>FEDERACIÓ ARBITRATGES (fras. Rebudes)</t>
  </si>
  <si>
    <t>BBVA (pago de 139,70€)</t>
  </si>
  <si>
    <t>BBVA (pago de 301,40€)</t>
  </si>
  <si>
    <t>BBVA (pago de 184,90€)</t>
  </si>
  <si>
    <t>BBVA (pago de 255,70€)</t>
  </si>
  <si>
    <t>BBVA (pago de 247,40€)</t>
  </si>
  <si>
    <t>BBVA (pago de 249,20€)</t>
  </si>
  <si>
    <t>BBVA (pago de 168,90€)</t>
  </si>
  <si>
    <t>LA CAIXA (pago de 6.411,40€)</t>
  </si>
  <si>
    <t>FACTURES REBUDES</t>
  </si>
  <si>
    <t>MUTUALITAT FEDERACIÓ</t>
  </si>
  <si>
    <t>ALTRES FEDERACIÓ</t>
  </si>
  <si>
    <t>BBVA (Pago de 68,16€ per comissió)</t>
  </si>
  <si>
    <t>FACTURA EMESA 2018</t>
  </si>
  <si>
    <t>FEDERACIÓ (ARBITRATGES)</t>
  </si>
  <si>
    <t>SUELDOS</t>
  </si>
  <si>
    <t>FACTURES EMESES</t>
  </si>
  <si>
    <t>COMSSIÓ</t>
  </si>
  <si>
    <t>DEVOLUCIÓ QUOTES</t>
  </si>
  <si>
    <t>QUOTES ESPORTISYES</t>
  </si>
  <si>
    <t>DE CAIXA A BANC BBVA</t>
  </si>
  <si>
    <t>FACTURES</t>
  </si>
  <si>
    <t>FACTURAS REBUDAS</t>
  </si>
  <si>
    <t>FACTURA REBUDA 2018 - REBUT D'ASSESSORIA. GESTOR./CONS</t>
  </si>
  <si>
    <t xml:space="preserve">ASSEGURANÇA - REBUT DE SEGUROS BILBAO         </t>
  </si>
  <si>
    <t xml:space="preserve">FACTURA EMESA 2018 - TRANSFERENCIES                  </t>
  </si>
  <si>
    <t>PENDIENTE FACTURA (NO IVA) - PAGAMENT TARGETA ESPECT/MUSEO/SP</t>
  </si>
  <si>
    <t xml:space="preserve">DE CAIXA A BANC BBVA - INGRES EN EFECTIU               </t>
  </si>
  <si>
    <t>FEDERACIÓ ARBITRATGES (fras. Rebudes) - PAGAMENT TARGETA ESPECT/MUSEO/SP</t>
  </si>
  <si>
    <t xml:space="preserve">NOMINES OCTUBRE 2018 - TRANSFERENCIES                  </t>
  </si>
  <si>
    <t xml:space="preserve">IVA 4T 2018 - IMPOSTOS - TRIBUTS              </t>
  </si>
  <si>
    <t xml:space="preserve">S.S. 2018 - QUOTES DE SEGURETAT SOCIAL      </t>
  </si>
  <si>
    <t xml:space="preserve">FACTURAS REBUDAS - TRANSFERENCIES                  </t>
  </si>
  <si>
    <t>DONACIÓ MARATÓ TV3 - PAGAMENT TARGETA SERVEIS DIVERSO</t>
  </si>
  <si>
    <t>FACTURA REBUDA - REBUT D'ASSESSORIA. GESTOR./CONS</t>
  </si>
  <si>
    <t>MUTUALITAT FEDERACIÓ - PAGAMENT TARGETA ESPECT/MUSEO/SP</t>
  </si>
  <si>
    <t>MUTUALITAT FEDERACIÓ - PAG.AMB TARGETA  TAXES.ASSEGURAN</t>
  </si>
  <si>
    <t>FACTURA REBUDA - PAGAMENT TARGETA ESPORTS/JOGUINE</t>
  </si>
  <si>
    <t>FACTURA EMESA - FACTURA N. 4 DE 08.11.2018</t>
  </si>
  <si>
    <t>ASSEGURANÇA - FACTURES: 170 2019 I 98 2019</t>
  </si>
  <si>
    <t>COMISSIÓ - Comissió</t>
  </si>
  <si>
    <t>FACTURA EMESA 2018 - TRASPAS</t>
  </si>
  <si>
    <t>COMISSIÓ - COBRAMENT PENDENT</t>
  </si>
  <si>
    <t>FACTURA EMESA - TRASPAS</t>
  </si>
  <si>
    <t>QUOTES ESPORTISTES - FATIR114993624</t>
  </si>
  <si>
    <t>SOCIS - FATIR114995281</t>
  </si>
  <si>
    <t>COMISSIÓ - PR.FA114993624</t>
  </si>
  <si>
    <t>COMISSIÓ - PR.FA114995281</t>
  </si>
  <si>
    <t>COMISSIÓ RETORNADA - PREU FACTUR.DOMICIL</t>
  </si>
  <si>
    <t>DE SOCI O DE ESPORTISTA? - DETIR114993624</t>
  </si>
  <si>
    <t>COMISSIÓ - PR.DE114993624</t>
  </si>
  <si>
    <t>DE SOCI O DE ESPORTISTA? - DETIR114995281</t>
  </si>
  <si>
    <t>COMISSIÓ - PR.DE114995281</t>
  </si>
  <si>
    <t>FACTURA REBUDA - PRE. Núm.190076</t>
  </si>
  <si>
    <t>FACTURA EMESA - TRANSF AL SEU FAVOR</t>
  </si>
  <si>
    <t>S.S. - CUOTAS DE LA SEG.</t>
  </si>
  <si>
    <t>FACTURA REBUDA - GEMPRO SERV.D ASS</t>
  </si>
  <si>
    <t>QUOTES ESPORTISTES - FATIR115835190</t>
  </si>
  <si>
    <t>COMISSIÓ - PR.FA115835190</t>
  </si>
  <si>
    <t>DEVOLUCIÓ QUOTA ESPORTISTA - DETIR114993624</t>
  </si>
  <si>
    <t>DEVOLUCIÓ QUOTA ESPORTISTA - DETIR114995281</t>
  </si>
  <si>
    <t>DEVOLUCIÓ QUOTA ESPORTISTA - DETIR115835190</t>
  </si>
  <si>
    <t>COMISSIÓ - PR.DE115835190</t>
  </si>
  <si>
    <t>FACTURA REBUDA - Factura I/00438 C</t>
  </si>
  <si>
    <t>COMISSIÓ - P.SERV. ENVIO JUST.</t>
  </si>
  <si>
    <t>PENDIENTE</t>
  </si>
  <si>
    <t xml:space="preserve">Consell Esportiu </t>
  </si>
  <si>
    <t>gestoria entitats esportives</t>
  </si>
  <si>
    <t>la tenda de l'esport</t>
  </si>
  <si>
    <t>carnisseria</t>
  </si>
  <si>
    <t xml:space="preserve">Agència d'Assegurances </t>
  </si>
  <si>
    <t xml:space="preserve">Motor SL </t>
  </si>
  <si>
    <t>Xavier Vila vila</t>
  </si>
  <si>
    <t>Teresa Vila Vila</t>
  </si>
  <si>
    <t>Clínica Dental</t>
  </si>
  <si>
    <t>Elisabet Vila Vila</t>
  </si>
  <si>
    <t>Isabel Vila Vila</t>
  </si>
  <si>
    <t>Jordi Vila Vila</t>
  </si>
  <si>
    <t>Abel Vila Vila</t>
  </si>
  <si>
    <t>Eva Vila Vila</t>
  </si>
  <si>
    <t>Alexandra Vila Vila</t>
  </si>
  <si>
    <t xml:space="preserve">Granja Vila Vila SL </t>
  </si>
  <si>
    <t>Matadero Vila Vila</t>
  </si>
  <si>
    <t>MATADERO Vila Vila</t>
  </si>
  <si>
    <t xml:space="preserve">factura amb comissió - Factura 246,2019  Futbol </t>
  </si>
  <si>
    <t>Xavier Vila Vila</t>
  </si>
  <si>
    <t>MARTA VILA VILA</t>
  </si>
  <si>
    <t>SERVEIS D'ENGINYERIA VILA, S.L.</t>
  </si>
  <si>
    <t>Tenda de mobles VILA VILA, S.L</t>
  </si>
  <si>
    <t>serveis denginyeria VILA SL</t>
  </si>
  <si>
    <t xml:space="preserve"> - C FUTBOL Factures</t>
  </si>
  <si>
    <t xml:space="preserve">Intersport </t>
  </si>
  <si>
    <t>TREBALLADORS</t>
  </si>
  <si>
    <t>DOCUMENTACIÓ INICIAL:</t>
  </si>
  <si>
    <t>FOTOCÒPIA DNI TREBALLADOR</t>
  </si>
  <si>
    <t>TARJETA INSCRIPCIÓ INEM (en cas que surti de l'atur)</t>
  </si>
  <si>
    <t>monitor o entrenador</t>
  </si>
  <si>
    <t>ompliu una de les dos caselles (**)</t>
  </si>
  <si>
    <t>NOM I COGNOMS</t>
  </si>
  <si>
    <t>DNI</t>
  </si>
  <si>
    <t xml:space="preserve">NÚM. DE SS </t>
  </si>
  <si>
    <t>CATEGORIA PROFESIONAL</t>
  </si>
  <si>
    <t>JORNADA SETMANAL</t>
  </si>
  <si>
    <t xml:space="preserve">DISTRIBUCIÓ HORARIA SETMANAL </t>
  </si>
  <si>
    <t>DATA INICI</t>
  </si>
  <si>
    <t>DATA FINAL</t>
  </si>
  <si>
    <t>SALARI BRUT /hora</t>
  </si>
  <si>
    <t>SALARI NET</t>
  </si>
  <si>
    <t>ESTUDIS FINALITZATS</t>
  </si>
  <si>
    <t>ex</t>
  </si>
  <si>
    <t>si es té</t>
  </si>
  <si>
    <t>10 h/setmana</t>
  </si>
  <si>
    <t>dl, dx i dv de 17 a 19h</t>
  </si>
  <si>
    <t>(*) adminstració, neteja, manteniment, conserge, monitor, entrenament, coordinador</t>
  </si>
  <si>
    <t>(**) ompliu una de les dues caselles: segons sigui salari brut o salari net el que hagueu pactat</t>
  </si>
  <si>
    <t>MODEL DE LIQUIDACIÓ DE DESPESA MENSUAL DEL VOLUNTARIAT</t>
  </si>
  <si>
    <t>TEMPORADA: 2013 - 2014</t>
  </si>
  <si>
    <t>TASCA: MONITOR</t>
  </si>
  <si>
    <t>NOM DEL VOLUNTARI/A: JOHN TRAVOLTA</t>
  </si>
  <si>
    <t>EQUIP: BENJAMÍ A</t>
  </si>
  <si>
    <t>ADREÇA: C/ DE LES EURES 20</t>
  </si>
  <si>
    <t>PERÍODE: primer trimestre 2015</t>
  </si>
  <si>
    <t>DISTÀNCIA EN KM DE CASA SEVA AL CENTRE DE VOLUNTARIAT</t>
  </si>
  <si>
    <t>COMPENSACIÓ PER KM</t>
  </si>
  <si>
    <t>DESPESES PER DESPLAÇAMENT AMB VEHICLE PRIVAT</t>
  </si>
  <si>
    <t>UNITATS</t>
  </si>
  <si>
    <t>KM (anada i tornada)</t>
  </si>
  <si>
    <t>P.U.</t>
  </si>
  <si>
    <t>PEATGE (Tiquet)</t>
  </si>
  <si>
    <t>PARKING (tiquet)</t>
  </si>
  <si>
    <t>ENTRENAMENTS</t>
  </si>
  <si>
    <t>PARTITS</t>
  </si>
  <si>
    <t>(Km anada i tornada)</t>
  </si>
  <si>
    <t>sabadell</t>
  </si>
  <si>
    <t>sant vicenç</t>
  </si>
  <si>
    <t>sant feliu</t>
  </si>
  <si>
    <t>molins</t>
  </si>
  <si>
    <t>gavà</t>
  </si>
  <si>
    <t>casa</t>
  </si>
  <si>
    <t>SCOUTING</t>
  </si>
  <si>
    <t>sant just</t>
  </si>
  <si>
    <t>ALTRES DESPLAÇAMENTS</t>
  </si>
  <si>
    <t>DIETES (TIQUET)</t>
  </si>
  <si>
    <t>esmorzar sant junst</t>
  </si>
  <si>
    <t>esmorzar sant vicenç</t>
  </si>
  <si>
    <t>esmorzar sant feliu</t>
  </si>
  <si>
    <t>esmorzar molins</t>
  </si>
  <si>
    <t>esmorzar gavà</t>
  </si>
  <si>
    <t>ALTRES CONCEPTES A COMPENSAR (Tiquet)</t>
  </si>
  <si>
    <t xml:space="preserve">XANDAL </t>
  </si>
  <si>
    <t>BAMBES</t>
  </si>
  <si>
    <t>DESUADORA</t>
  </si>
  <si>
    <t>SAMARRETA</t>
  </si>
  <si>
    <t>MATERIAL TÉCNICO</t>
  </si>
  <si>
    <t>COMPENSACIÓN DE CUOTA</t>
  </si>
  <si>
    <t>TOTAL (1)</t>
  </si>
  <si>
    <t>BESTRETA 1</t>
  </si>
  <si>
    <t>BESTRETA 2</t>
  </si>
  <si>
    <t>TOTAL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</si>
</sst>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\ #,##0.00;\(#,##0.00\);&quot;- &quot;"/>
    <numFmt numFmtId="165" formatCode="#,"/>
    <numFmt numFmtId="166" formatCode="_-* #,##0.00\ [$€-1]_-;\-* #,##0.00\ [$€-1]_-;_-* &quot;-&quot;??\ [$€-1]_-"/>
    <numFmt numFmtId="167" formatCode="\$#,##0\ ;\(\$#,##0\)"/>
    <numFmt numFmtId="168" formatCode="_-* #,##0.00\ [$€]_-;\-* #,##0.00\ [$€]_-;_-* &quot;-&quot;??\ [$€]_-;_-@_-"/>
    <numFmt numFmtId="169" formatCode="_-* #,##0.00\ [$€-81D]_-;\-* #,##0.00\ [$€-81D]_-;_-* &quot;-&quot;??\ [$€-81D]_-;_-@_-"/>
  </numFmts>
  <fonts count="60" x14ac:knownFonts="1">
    <font>
      <sz val="9"/>
      <color theme="1"/>
      <name val="Tw Cen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w Cen MT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Tw Cen MT"/>
      <family val="2"/>
    </font>
    <font>
      <sz val="10"/>
      <color indexed="9"/>
      <name val="Tw Cen MT"/>
      <family val="2"/>
    </font>
    <font>
      <sz val="10"/>
      <color indexed="17"/>
      <name val="Tw Cen MT"/>
      <family val="2"/>
    </font>
    <font>
      <b/>
      <sz val="10"/>
      <color indexed="52"/>
      <name val="Tw Cen MT"/>
      <family val="2"/>
    </font>
    <font>
      <b/>
      <sz val="10"/>
      <color indexed="9"/>
      <name val="Tw Cen MT"/>
      <family val="2"/>
    </font>
    <font>
      <sz val="10"/>
      <color indexed="52"/>
      <name val="Tw Cen MT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Tw Cen MT"/>
      <family val="2"/>
    </font>
    <font>
      <sz val="10"/>
      <color indexed="62"/>
      <name val="Tw Cen MT"/>
      <family val="2"/>
    </font>
    <font>
      <sz val="10"/>
      <name val="Arial"/>
      <family val="2"/>
    </font>
    <font>
      <sz val="10"/>
      <color indexed="20"/>
      <name val="Tw Cen MT"/>
      <family val="2"/>
    </font>
    <font>
      <sz val="10"/>
      <color indexed="60"/>
      <name val="Tw Cen MT"/>
      <family val="2"/>
    </font>
    <font>
      <sz val="10"/>
      <name val="Times New Roman"/>
      <family val="1"/>
    </font>
    <font>
      <b/>
      <sz val="10"/>
      <color indexed="63"/>
      <name val="Tw Cen MT"/>
      <family val="2"/>
    </font>
    <font>
      <sz val="10"/>
      <color indexed="10"/>
      <name val="Tw Cen MT"/>
      <family val="2"/>
    </font>
    <font>
      <i/>
      <sz val="10"/>
      <color indexed="23"/>
      <name val="Tw Cen MT"/>
      <family val="2"/>
    </font>
    <font>
      <b/>
      <sz val="15"/>
      <color indexed="56"/>
      <name val="Tw Cen MT"/>
      <family val="2"/>
    </font>
    <font>
      <b/>
      <sz val="13"/>
      <color indexed="56"/>
      <name val="Tw Cen MT"/>
      <family val="2"/>
    </font>
    <font>
      <b/>
      <sz val="18"/>
      <color indexed="56"/>
      <name val="Cambria"/>
      <family val="2"/>
    </font>
    <font>
      <b/>
      <sz val="10"/>
      <color indexed="8"/>
      <name val="Tw Cen MT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indexed="9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09">
    <xf numFmtId="0" fontId="0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165" fontId="18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23" fillId="8" borderId="1" applyNumberFormat="0" applyAlignment="0" applyProtection="0"/>
    <xf numFmtId="16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4" fontId="24" fillId="0" borderId="0" applyFill="0" applyBorder="0" applyAlignment="0" applyProtection="0"/>
    <xf numFmtId="4" fontId="24" fillId="0" borderId="0" applyFill="0" applyBorder="0" applyAlignment="0" applyProtection="0"/>
    <xf numFmtId="0" fontId="25" fillId="4" borderId="0" applyNumberFormat="0" applyBorder="0" applyAlignment="0" applyProtection="0"/>
    <xf numFmtId="165" fontId="18" fillId="0" borderId="0">
      <protection locked="0"/>
    </xf>
    <xf numFmtId="167" fontId="24" fillId="0" borderId="0" applyFont="0" applyFill="0" applyBorder="0" applyAlignment="0" applyProtection="0"/>
    <xf numFmtId="0" fontId="26" fillId="23" borderId="0" applyNumberFormat="0" applyBorder="0" applyAlignment="0" applyProtection="0"/>
    <xf numFmtId="0" fontId="9" fillId="0" borderId="0"/>
    <xf numFmtId="0" fontId="12" fillId="24" borderId="4" applyNumberFormat="0" applyFont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7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4" fillId="0" borderId="0"/>
    <xf numFmtId="0" fontId="8" fillId="0" borderId="0"/>
    <xf numFmtId="0" fontId="7" fillId="0" borderId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8" borderId="12" applyNumberFormat="0" applyAlignment="0" applyProtection="0"/>
    <xf numFmtId="0" fontId="41" fillId="29" borderId="13" applyNumberFormat="0" applyAlignment="0" applyProtection="0"/>
    <xf numFmtId="0" fontId="42" fillId="29" borderId="12" applyNumberFormat="0" applyAlignment="0" applyProtection="0"/>
    <xf numFmtId="0" fontId="43" fillId="0" borderId="14" applyNumberFormat="0" applyFill="0" applyAlignment="0" applyProtection="0"/>
    <xf numFmtId="0" fontId="44" fillId="30" borderId="15" applyNumberFormat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4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4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4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4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4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46" fillId="35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7" fillId="27" borderId="0" applyNumberFormat="0" applyBorder="0" applyAlignment="0" applyProtection="0"/>
    <xf numFmtId="0" fontId="6" fillId="31" borderId="16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/>
  </cellStyleXfs>
  <cellXfs count="157">
    <xf numFmtId="0" fontId="0" fillId="0" borderId="0" xfId="0"/>
    <xf numFmtId="0" fontId="36" fillId="0" borderId="0" xfId="0" applyFont="1"/>
    <xf numFmtId="14" fontId="5" fillId="56" borderId="18" xfId="0" applyNumberFormat="1" applyFont="1" applyFill="1" applyBorder="1"/>
    <xf numFmtId="0" fontId="5" fillId="56" borderId="18" xfId="0" applyFont="1" applyFill="1" applyBorder="1"/>
    <xf numFmtId="0" fontId="5" fillId="0" borderId="18" xfId="0" applyFont="1" applyBorder="1"/>
    <xf numFmtId="0" fontId="36" fillId="2" borderId="18" xfId="0" applyFont="1" applyFill="1" applyBorder="1" applyAlignment="1">
      <alignment horizontal="left"/>
    </xf>
    <xf numFmtId="14" fontId="36" fillId="2" borderId="18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4" fontId="5" fillId="0" borderId="18" xfId="0" applyNumberFormat="1" applyFont="1" applyBorder="1"/>
    <xf numFmtId="2" fontId="5" fillId="56" borderId="18" xfId="0" applyNumberFormat="1" applyFont="1" applyFill="1" applyBorder="1"/>
    <xf numFmtId="0" fontId="5" fillId="25" borderId="18" xfId="0" applyFont="1" applyFill="1" applyBorder="1"/>
    <xf numFmtId="14" fontId="5" fillId="56" borderId="18" xfId="0" applyNumberFormat="1" applyFont="1" applyFill="1" applyBorder="1" applyAlignment="1">
      <alignment horizontal="right"/>
    </xf>
    <xf numFmtId="0" fontId="5" fillId="56" borderId="18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left"/>
    </xf>
    <xf numFmtId="0" fontId="50" fillId="56" borderId="18" xfId="0" applyFont="1" applyFill="1" applyBorder="1" applyAlignment="1">
      <alignment vertical="center"/>
    </xf>
    <xf numFmtId="0" fontId="36" fillId="2" borderId="18" xfId="0" applyFont="1" applyFill="1" applyBorder="1" applyAlignment="1">
      <alignment horizontal="center"/>
    </xf>
    <xf numFmtId="0" fontId="36" fillId="2" borderId="18" xfId="0" applyFont="1" applyFill="1" applyBorder="1" applyAlignment="1">
      <alignment horizontal="right"/>
    </xf>
    <xf numFmtId="14" fontId="36" fillId="2" borderId="18" xfId="0" applyNumberFormat="1" applyFont="1" applyFill="1" applyBorder="1"/>
    <xf numFmtId="0" fontId="36" fillId="2" borderId="18" xfId="0" applyFont="1" applyFill="1" applyBorder="1"/>
    <xf numFmtId="164" fontId="51" fillId="2" borderId="18" xfId="1" applyNumberFormat="1" applyFont="1" applyFill="1" applyBorder="1"/>
    <xf numFmtId="0" fontId="5" fillId="0" borderId="18" xfId="0" applyFont="1" applyBorder="1" applyAlignment="1">
      <alignment horizontal="right"/>
    </xf>
    <xf numFmtId="4" fontId="5" fillId="0" borderId="18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24" fillId="56" borderId="0" xfId="65" applyFill="1"/>
    <xf numFmtId="0" fontId="36" fillId="0" borderId="21" xfId="0" applyFont="1" applyBorder="1"/>
    <xf numFmtId="0" fontId="36" fillId="0" borderId="22" xfId="0" applyFont="1" applyBorder="1"/>
    <xf numFmtId="0" fontId="52" fillId="0" borderId="23" xfId="0" applyFont="1" applyBorder="1"/>
    <xf numFmtId="0" fontId="36" fillId="0" borderId="24" xfId="0" applyFont="1" applyBorder="1"/>
    <xf numFmtId="0" fontId="36" fillId="0" borderId="25" xfId="0" applyFont="1" applyBorder="1"/>
    <xf numFmtId="0" fontId="52" fillId="0" borderId="26" xfId="0" applyFont="1" applyBorder="1"/>
    <xf numFmtId="0" fontId="0" fillId="0" borderId="24" xfId="0" applyBorder="1"/>
    <xf numFmtId="0" fontId="0" fillId="0" borderId="25" xfId="0" applyBorder="1"/>
    <xf numFmtId="0" fontId="35" fillId="0" borderId="26" xfId="0" applyFont="1" applyBorder="1"/>
    <xf numFmtId="0" fontId="36" fillId="0" borderId="27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4" fontId="0" fillId="0" borderId="26" xfId="0" applyNumberFormat="1" applyBorder="1"/>
    <xf numFmtId="0" fontId="36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56" borderId="18" xfId="0" applyFont="1" applyFill="1" applyBorder="1"/>
    <xf numFmtId="0" fontId="0" fillId="0" borderId="26" xfId="0" applyFill="1" applyBorder="1"/>
    <xf numFmtId="0" fontId="36" fillId="2" borderId="0" xfId="0" applyFont="1" applyFill="1" applyBorder="1" applyAlignment="1">
      <alignment horizontal="left"/>
    </xf>
    <xf numFmtId="14" fontId="36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4" fillId="56" borderId="0" xfId="0" applyFont="1" applyFill="1" applyBorder="1"/>
    <xf numFmtId="14" fontId="5" fillId="0" borderId="0" xfId="0" applyNumberFormat="1" applyFont="1" applyBorder="1"/>
    <xf numFmtId="0" fontId="2" fillId="0" borderId="0" xfId="0" applyFont="1" applyBorder="1"/>
    <xf numFmtId="0" fontId="36" fillId="2" borderId="0" xfId="0" applyFont="1" applyFill="1" applyBorder="1" applyAlignment="1">
      <alignment horizontal="center"/>
    </xf>
    <xf numFmtId="14" fontId="36" fillId="2" borderId="0" xfId="0" applyNumberFormat="1" applyFont="1" applyFill="1" applyBorder="1"/>
    <xf numFmtId="0" fontId="36" fillId="2" borderId="0" xfId="0" applyFont="1" applyFill="1" applyBorder="1"/>
    <xf numFmtId="164" fontId="51" fillId="2" borderId="0" xfId="1" applyNumberFormat="1" applyFont="1" applyFill="1" applyBorder="1"/>
    <xf numFmtId="4" fontId="5" fillId="0" borderId="0" xfId="0" applyNumberFormat="1" applyFont="1" applyBorder="1"/>
    <xf numFmtId="14" fontId="5" fillId="56" borderId="18" xfId="0" applyNumberFormat="1" applyFont="1" applyFill="1" applyBorder="1" applyAlignment="1">
      <alignment horizontal="left"/>
    </xf>
    <xf numFmtId="14" fontId="5" fillId="0" borderId="1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20" xfId="0" applyBorder="1"/>
    <xf numFmtId="0" fontId="0" fillId="58" borderId="20" xfId="0" applyFill="1" applyBorder="1"/>
    <xf numFmtId="0" fontId="0" fillId="59" borderId="34" xfId="0" applyFill="1" applyBorder="1"/>
    <xf numFmtId="0" fontId="0" fillId="59" borderId="20" xfId="0" applyFill="1" applyBorder="1"/>
    <xf numFmtId="0" fontId="53" fillId="60" borderId="20" xfId="0" applyFont="1" applyFill="1" applyBorder="1"/>
    <xf numFmtId="0" fontId="53" fillId="56" borderId="34" xfId="0" applyFont="1" applyFill="1" applyBorder="1"/>
    <xf numFmtId="0" fontId="53" fillId="56" borderId="20" xfId="0" applyFont="1" applyFill="1" applyBorder="1"/>
    <xf numFmtId="0" fontId="53" fillId="0" borderId="0" xfId="0" applyFont="1"/>
    <xf numFmtId="0" fontId="0" fillId="60" borderId="20" xfId="0" applyFill="1" applyBorder="1"/>
    <xf numFmtId="0" fontId="54" fillId="0" borderId="0" xfId="0" applyFont="1"/>
    <xf numFmtId="0" fontId="0" fillId="0" borderId="35" xfId="0" applyBorder="1"/>
    <xf numFmtId="0" fontId="56" fillId="0" borderId="35" xfId="0" applyFont="1" applyBorder="1"/>
    <xf numFmtId="0" fontId="55" fillId="63" borderId="36" xfId="0" applyFont="1" applyFill="1" applyBorder="1" applyAlignment="1">
      <alignment horizontal="left"/>
    </xf>
    <xf numFmtId="0" fontId="55" fillId="63" borderId="37" xfId="0" applyFont="1" applyFill="1" applyBorder="1" applyAlignment="1">
      <alignment horizontal="left"/>
    </xf>
    <xf numFmtId="0" fontId="55" fillId="63" borderId="38" xfId="0" applyFont="1" applyFill="1" applyBorder="1" applyAlignment="1">
      <alignment horizontal="left"/>
    </xf>
    <xf numFmtId="0" fontId="55" fillId="63" borderId="35" xfId="0" applyFont="1" applyFill="1" applyBorder="1"/>
    <xf numFmtId="166" fontId="57" fillId="62" borderId="38" xfId="41" applyFont="1" applyFill="1" applyBorder="1" applyAlignment="1">
      <alignment horizontal="left"/>
    </xf>
    <xf numFmtId="0" fontId="55" fillId="61" borderId="35" xfId="0" applyFont="1" applyFill="1" applyBorder="1"/>
    <xf numFmtId="0" fontId="55" fillId="57" borderId="35" xfId="0" applyFont="1" applyFill="1" applyBorder="1"/>
    <xf numFmtId="0" fontId="55" fillId="64" borderId="35" xfId="0" applyFont="1" applyFill="1" applyBorder="1"/>
    <xf numFmtId="8" fontId="55" fillId="64" borderId="35" xfId="0" applyNumberFormat="1" applyFont="1" applyFill="1" applyBorder="1"/>
    <xf numFmtId="0" fontId="58" fillId="0" borderId="35" xfId="0" applyFont="1" applyBorder="1"/>
    <xf numFmtId="0" fontId="59" fillId="63" borderId="35" xfId="0" applyFont="1" applyFill="1" applyBorder="1"/>
    <xf numFmtId="168" fontId="58" fillId="62" borderId="35" xfId="0" applyNumberFormat="1" applyFont="1" applyFill="1" applyBorder="1"/>
    <xf numFmtId="8" fontId="58" fillId="62" borderId="35" xfId="0" applyNumberFormat="1" applyFont="1" applyFill="1" applyBorder="1"/>
    <xf numFmtId="0" fontId="58" fillId="0" borderId="0" xfId="0" applyFont="1"/>
    <xf numFmtId="0" fontId="58" fillId="0" borderId="36" xfId="0" applyFont="1" applyBorder="1"/>
    <xf numFmtId="0" fontId="0" fillId="0" borderId="36" xfId="0" applyBorder="1"/>
    <xf numFmtId="0" fontId="59" fillId="63" borderId="36" xfId="0" applyFont="1" applyFill="1" applyBorder="1"/>
    <xf numFmtId="0" fontId="55" fillId="64" borderId="36" xfId="0" applyFont="1" applyFill="1" applyBorder="1" applyAlignment="1">
      <alignment horizontal="left"/>
    </xf>
    <xf numFmtId="0" fontId="55" fillId="64" borderId="39" xfId="0" applyFont="1" applyFill="1" applyBorder="1"/>
    <xf numFmtId="0" fontId="55" fillId="64" borderId="35" xfId="0" applyFont="1" applyFill="1" applyBorder="1" applyAlignment="1">
      <alignment horizontal="center"/>
    </xf>
    <xf numFmtId="166" fontId="59" fillId="63" borderId="35" xfId="41" applyFont="1" applyFill="1" applyBorder="1"/>
    <xf numFmtId="0" fontId="59" fillId="0" borderId="38" xfId="0" applyFont="1" applyBorder="1" applyAlignment="1">
      <alignment horizontal="center"/>
    </xf>
    <xf numFmtId="44" fontId="59" fillId="0" borderId="36" xfId="0" applyNumberFormat="1" applyFont="1" applyBorder="1"/>
    <xf numFmtId="0" fontId="59" fillId="0" borderId="36" xfId="0" applyFont="1" applyBorder="1" applyAlignment="1">
      <alignment horizontal="center"/>
    </xf>
    <xf numFmtId="0" fontId="59" fillId="0" borderId="35" xfId="0" applyFont="1" applyBorder="1"/>
    <xf numFmtId="0" fontId="55" fillId="64" borderId="37" xfId="0" applyFont="1" applyFill="1" applyBorder="1" applyAlignment="1">
      <alignment horizontal="left"/>
    </xf>
    <xf numFmtId="0" fontId="55" fillId="64" borderId="38" xfId="0" applyFont="1" applyFill="1" applyBorder="1" applyAlignment="1">
      <alignment horizontal="left"/>
    </xf>
    <xf numFmtId="0" fontId="55" fillId="0" borderId="36" xfId="0" applyFont="1" applyBorder="1" applyAlignment="1">
      <alignment horizontal="center"/>
    </xf>
    <xf numFmtId="0" fontId="55" fillId="64" borderId="36" xfId="0" applyFont="1" applyFill="1" applyBorder="1" applyAlignment="1">
      <alignment horizontal="center"/>
    </xf>
    <xf numFmtId="0" fontId="59" fillId="63" borderId="36" xfId="0" applyFont="1" applyFill="1" applyBorder="1" applyAlignment="1">
      <alignment horizontal="center"/>
    </xf>
    <xf numFmtId="166" fontId="59" fillId="63" borderId="36" xfId="41" applyFont="1" applyFill="1" applyBorder="1" applyAlignment="1">
      <alignment horizontal="center"/>
    </xf>
    <xf numFmtId="0" fontId="59" fillId="63" borderId="38" xfId="0" applyFont="1" applyFill="1" applyBorder="1" applyAlignment="1">
      <alignment horizontal="center"/>
    </xf>
    <xf numFmtId="0" fontId="56" fillId="57" borderId="35" xfId="0" applyFont="1" applyFill="1" applyBorder="1"/>
    <xf numFmtId="0" fontId="5" fillId="66" borderId="18" xfId="0" applyFont="1" applyFill="1" applyBorder="1"/>
    <xf numFmtId="0" fontId="3" fillId="66" borderId="18" xfId="0" applyFont="1" applyFill="1" applyBorder="1"/>
    <xf numFmtId="0" fontId="1" fillId="0" borderId="0" xfId="0" applyFont="1" applyBorder="1"/>
    <xf numFmtId="0" fontId="3" fillId="65" borderId="18" xfId="0" applyFont="1" applyFill="1" applyBorder="1"/>
    <xf numFmtId="2" fontId="5" fillId="67" borderId="0" xfId="0" applyNumberFormat="1" applyFont="1" applyFill="1" applyBorder="1"/>
    <xf numFmtId="0" fontId="5" fillId="67" borderId="0" xfId="0" applyFont="1" applyFill="1" applyBorder="1"/>
    <xf numFmtId="0" fontId="1" fillId="67" borderId="0" xfId="0" applyFont="1" applyFill="1" applyBorder="1"/>
    <xf numFmtId="0" fontId="3" fillId="66" borderId="19" xfId="0" applyFont="1" applyFill="1" applyBorder="1"/>
    <xf numFmtId="2" fontId="5" fillId="0" borderId="18" xfId="0" applyNumberFormat="1" applyFont="1" applyFill="1" applyBorder="1"/>
    <xf numFmtId="0" fontId="3" fillId="0" borderId="18" xfId="0" applyFont="1" applyFill="1" applyBorder="1"/>
    <xf numFmtId="4" fontId="5" fillId="67" borderId="0" xfId="0" applyNumberFormat="1" applyFont="1" applyFill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6" fontId="55" fillId="63" borderId="36" xfId="41" applyFont="1" applyFill="1" applyBorder="1" applyAlignment="1">
      <alignment horizontal="center"/>
    </xf>
    <xf numFmtId="166" fontId="55" fillId="63" borderId="38" xfId="41" applyFont="1" applyFill="1" applyBorder="1" applyAlignment="1">
      <alignment horizontal="center"/>
    </xf>
    <xf numFmtId="169" fontId="56" fillId="62" borderId="36" xfId="0" applyNumberFormat="1" applyFont="1" applyFill="1" applyBorder="1" applyAlignment="1">
      <alignment horizontal="center"/>
    </xf>
    <xf numFmtId="0" fontId="56" fillId="62" borderId="38" xfId="0" applyFont="1" applyFill="1" applyBorder="1" applyAlignment="1">
      <alignment horizontal="center"/>
    </xf>
    <xf numFmtId="0" fontId="55" fillId="63" borderId="36" xfId="0" applyFont="1" applyFill="1" applyBorder="1" applyAlignment="1">
      <alignment horizontal="center"/>
    </xf>
    <xf numFmtId="0" fontId="55" fillId="63" borderId="38" xfId="0" applyFont="1" applyFill="1" applyBorder="1" applyAlignment="1">
      <alignment horizontal="center"/>
    </xf>
    <xf numFmtId="0" fontId="59" fillId="63" borderId="36" xfId="0" applyFont="1" applyFill="1" applyBorder="1" applyAlignment="1">
      <alignment horizontal="left"/>
    </xf>
    <xf numFmtId="0" fontId="59" fillId="63" borderId="37" xfId="0" applyFont="1" applyFill="1" applyBorder="1" applyAlignment="1">
      <alignment horizontal="left"/>
    </xf>
    <xf numFmtId="0" fontId="59" fillId="63" borderId="38" xfId="0" applyFont="1" applyFill="1" applyBorder="1" applyAlignment="1">
      <alignment horizontal="left"/>
    </xf>
    <xf numFmtId="8" fontId="56" fillId="62" borderId="36" xfId="0" applyNumberFormat="1" applyFont="1" applyFill="1" applyBorder="1" applyAlignment="1">
      <alignment horizontal="center"/>
    </xf>
    <xf numFmtId="166" fontId="58" fillId="0" borderId="36" xfId="41" applyFont="1" applyFill="1" applyBorder="1" applyAlignment="1">
      <alignment horizontal="center"/>
    </xf>
    <xf numFmtId="166" fontId="58" fillId="0" borderId="38" xfId="41" applyFont="1" applyFill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5" fillId="61" borderId="36" xfId="0" applyFont="1" applyFill="1" applyBorder="1" applyAlignment="1">
      <alignment horizontal="center"/>
    </xf>
    <xf numFmtId="0" fontId="55" fillId="61" borderId="37" xfId="0" applyFont="1" applyFill="1" applyBorder="1" applyAlignment="1">
      <alignment horizontal="center"/>
    </xf>
    <xf numFmtId="0" fontId="55" fillId="61" borderId="35" xfId="0" applyFont="1" applyFill="1" applyBorder="1" applyAlignment="1">
      <alignment horizontal="left"/>
    </xf>
    <xf numFmtId="0" fontId="57" fillId="62" borderId="36" xfId="0" applyFont="1" applyFill="1" applyBorder="1" applyAlignment="1">
      <alignment horizontal="left"/>
    </xf>
    <xf numFmtId="0" fontId="57" fillId="62" borderId="37" xfId="0" applyFont="1" applyFill="1" applyBorder="1" applyAlignment="1">
      <alignment horizontal="left"/>
    </xf>
    <xf numFmtId="0" fontId="57" fillId="62" borderId="38" xfId="0" applyFont="1" applyFill="1" applyBorder="1" applyAlignment="1">
      <alignment horizontal="left"/>
    </xf>
    <xf numFmtId="0" fontId="57" fillId="62" borderId="35" xfId="0" applyFont="1" applyFill="1" applyBorder="1" applyAlignment="1">
      <alignment horizontal="left"/>
    </xf>
    <xf numFmtId="0" fontId="57" fillId="62" borderId="36" xfId="0" applyFont="1" applyFill="1" applyBorder="1" applyAlignment="1">
      <alignment horizontal="left" wrapText="1"/>
    </xf>
    <xf numFmtId="0" fontId="57" fillId="62" borderId="37" xfId="0" applyFont="1" applyFill="1" applyBorder="1" applyAlignment="1">
      <alignment horizontal="left" wrapText="1"/>
    </xf>
    <xf numFmtId="0" fontId="57" fillId="62" borderId="38" xfId="0" applyFont="1" applyFill="1" applyBorder="1" applyAlignment="1">
      <alignment horizontal="left" wrapText="1"/>
    </xf>
    <xf numFmtId="0" fontId="55" fillId="61" borderId="36" xfId="0" applyFont="1" applyFill="1" applyBorder="1" applyAlignment="1">
      <alignment horizontal="left"/>
    </xf>
    <xf numFmtId="0" fontId="55" fillId="61" borderId="37" xfId="0" applyFont="1" applyFill="1" applyBorder="1" applyAlignment="1">
      <alignment horizontal="left"/>
    </xf>
    <xf numFmtId="0" fontId="55" fillId="61" borderId="38" xfId="0" applyFont="1" applyFill="1" applyBorder="1" applyAlignment="1">
      <alignment horizontal="left"/>
    </xf>
    <xf numFmtId="0" fontId="55" fillId="64" borderId="36" xfId="0" applyFont="1" applyFill="1" applyBorder="1" applyAlignment="1">
      <alignment horizontal="center"/>
    </xf>
    <xf numFmtId="0" fontId="55" fillId="64" borderId="38" xfId="0" applyFont="1" applyFill="1" applyBorder="1" applyAlignment="1">
      <alignment horizontal="center"/>
    </xf>
    <xf numFmtId="0" fontId="5" fillId="0" borderId="18" xfId="0" applyFont="1" applyFill="1" applyBorder="1"/>
    <xf numFmtId="2" fontId="5" fillId="0" borderId="0" xfId="0" applyNumberFormat="1" applyFont="1" applyFill="1" applyBorder="1"/>
    <xf numFmtId="4" fontId="5" fillId="0" borderId="0" xfId="0" applyNumberFormat="1" applyFont="1" applyFill="1" applyBorder="1"/>
    <xf numFmtId="0" fontId="0" fillId="0" borderId="24" xfId="0" applyFill="1" applyBorder="1"/>
    <xf numFmtId="0" fontId="0" fillId="0" borderId="25" xfId="0" applyFill="1" applyBorder="1"/>
  </cellXfs>
  <cellStyles count="109">
    <cellStyle name="20% - Énfasis1" xfId="81" builtinId="30" customBuiltin="1"/>
    <cellStyle name="20% - Énfasis1 2" xfId="4" xr:uid="{00000000-0005-0000-0000-000001000000}"/>
    <cellStyle name="20% - Énfasis2" xfId="84" builtinId="34" customBuiltin="1"/>
    <cellStyle name="20% - Énfasis2 2" xfId="5" xr:uid="{00000000-0005-0000-0000-000003000000}"/>
    <cellStyle name="20% - Énfasis3" xfId="87" builtinId="38" customBuiltin="1"/>
    <cellStyle name="20% - Énfasis3 2" xfId="6" xr:uid="{00000000-0005-0000-0000-000005000000}"/>
    <cellStyle name="20% - Énfasis4" xfId="90" builtinId="42" customBuiltin="1"/>
    <cellStyle name="20% - Énfasis4 2" xfId="7" xr:uid="{00000000-0005-0000-0000-000007000000}"/>
    <cellStyle name="20% - Énfasis5" xfId="93" builtinId="46" customBuiltin="1"/>
    <cellStyle name="20% - Énfasis5 2" xfId="8" xr:uid="{00000000-0005-0000-0000-000009000000}"/>
    <cellStyle name="20% - Énfasis6" xfId="96" builtinId="50" customBuiltin="1"/>
    <cellStyle name="20% - Énfasis6 2" xfId="9" xr:uid="{00000000-0005-0000-0000-00000B000000}"/>
    <cellStyle name="40% - Énfasis1" xfId="82" builtinId="31" customBuiltin="1"/>
    <cellStyle name="40% - Énfasis1 2" xfId="10" xr:uid="{00000000-0005-0000-0000-00000D000000}"/>
    <cellStyle name="40% - Énfasis2" xfId="85" builtinId="35" customBuiltin="1"/>
    <cellStyle name="40% - Énfasis2 2" xfId="11" xr:uid="{00000000-0005-0000-0000-00000F000000}"/>
    <cellStyle name="40% - Énfasis3" xfId="88" builtinId="39" customBuiltin="1"/>
    <cellStyle name="40% - Énfasis3 2" xfId="12" xr:uid="{00000000-0005-0000-0000-000011000000}"/>
    <cellStyle name="40% - Énfasis4" xfId="91" builtinId="43" customBuiltin="1"/>
    <cellStyle name="40% - Énfasis4 2" xfId="13" xr:uid="{00000000-0005-0000-0000-000013000000}"/>
    <cellStyle name="40% - Énfasis5" xfId="94" builtinId="47" customBuiltin="1"/>
    <cellStyle name="40% - Énfasis5 2" xfId="14" xr:uid="{00000000-0005-0000-0000-000015000000}"/>
    <cellStyle name="40% - Énfasis6" xfId="97" builtinId="51" customBuiltin="1"/>
    <cellStyle name="40% - Énfasis6 2" xfId="15" xr:uid="{00000000-0005-0000-0000-000017000000}"/>
    <cellStyle name="60% - Énfasis1 2" xfId="16" xr:uid="{00000000-0005-0000-0000-000018000000}"/>
    <cellStyle name="60% - Énfasis1 3" xfId="99" xr:uid="{00000000-0005-0000-0000-000019000000}"/>
    <cellStyle name="60% - Énfasis2 2" xfId="17" xr:uid="{00000000-0005-0000-0000-00001A000000}"/>
    <cellStyle name="60% - Énfasis2 3" xfId="100" xr:uid="{00000000-0005-0000-0000-00001B000000}"/>
    <cellStyle name="60% - Énfasis3 2" xfId="18" xr:uid="{00000000-0005-0000-0000-00001C000000}"/>
    <cellStyle name="60% - Énfasis3 3" xfId="101" xr:uid="{00000000-0005-0000-0000-00001D000000}"/>
    <cellStyle name="60% - Énfasis4 2" xfId="19" xr:uid="{00000000-0005-0000-0000-00001E000000}"/>
    <cellStyle name="60% - Énfasis4 3" xfId="102" xr:uid="{00000000-0005-0000-0000-00001F000000}"/>
    <cellStyle name="60% - Énfasis5 2" xfId="20" xr:uid="{00000000-0005-0000-0000-000020000000}"/>
    <cellStyle name="60% - Énfasis5 3" xfId="103" xr:uid="{00000000-0005-0000-0000-000021000000}"/>
    <cellStyle name="60% - Énfasis6 2" xfId="21" xr:uid="{00000000-0005-0000-0000-000022000000}"/>
    <cellStyle name="60% - Énfasis6 3" xfId="104" xr:uid="{00000000-0005-0000-0000-000023000000}"/>
    <cellStyle name="Buena 2" xfId="22" xr:uid="{00000000-0005-0000-0000-000024000000}"/>
    <cellStyle name="Cálculo" xfId="74" builtinId="22" customBuiltin="1"/>
    <cellStyle name="Cálculo 2" xfId="23" xr:uid="{00000000-0005-0000-0000-000026000000}"/>
    <cellStyle name="Celda de comprobación" xfId="76" builtinId="23" customBuiltin="1"/>
    <cellStyle name="Celda de comprobación 2" xfId="24" xr:uid="{00000000-0005-0000-0000-000028000000}"/>
    <cellStyle name="Celda vinculada" xfId="75" builtinId="24" customBuiltin="1"/>
    <cellStyle name="Celda vinculada 2" xfId="25" xr:uid="{00000000-0005-0000-0000-00002A000000}"/>
    <cellStyle name="Dia" xfId="26" xr:uid="{00000000-0005-0000-0000-00002B000000}"/>
    <cellStyle name="Encabez1" xfId="27" xr:uid="{00000000-0005-0000-0000-00002C000000}"/>
    <cellStyle name="Encabez2" xfId="28" xr:uid="{00000000-0005-0000-0000-00002D000000}"/>
    <cellStyle name="Encabezado 1" xfId="29" xr:uid="{00000000-0005-0000-0000-00002E000000}"/>
    <cellStyle name="Encabezado 1 2" xfId="30" xr:uid="{00000000-0005-0000-0000-00002F000000}"/>
    <cellStyle name="Encabezado 2" xfId="31" xr:uid="{00000000-0005-0000-0000-000030000000}"/>
    <cellStyle name="Encabezado 2 2" xfId="32" xr:uid="{00000000-0005-0000-0000-000031000000}"/>
    <cellStyle name="Encabezado 4" xfId="70" builtinId="19" customBuiltin="1"/>
    <cellStyle name="Encabezado 4 2" xfId="33" xr:uid="{00000000-0005-0000-0000-000033000000}"/>
    <cellStyle name="Énfasis1" xfId="80" builtinId="29" customBuiltin="1"/>
    <cellStyle name="Énfasis1 2" xfId="34" xr:uid="{00000000-0005-0000-0000-000035000000}"/>
    <cellStyle name="Énfasis2" xfId="83" builtinId="33" customBuiltin="1"/>
    <cellStyle name="Énfasis2 2" xfId="35" xr:uid="{00000000-0005-0000-0000-000037000000}"/>
    <cellStyle name="Énfasis3" xfId="86" builtinId="37" customBuiltin="1"/>
    <cellStyle name="Énfasis3 2" xfId="36" xr:uid="{00000000-0005-0000-0000-000039000000}"/>
    <cellStyle name="Énfasis4" xfId="89" builtinId="41" customBuiltin="1"/>
    <cellStyle name="Énfasis4 2" xfId="37" xr:uid="{00000000-0005-0000-0000-00003B000000}"/>
    <cellStyle name="Énfasis5" xfId="92" builtinId="45" customBuiltin="1"/>
    <cellStyle name="Énfasis5 2" xfId="38" xr:uid="{00000000-0005-0000-0000-00003D000000}"/>
    <cellStyle name="Énfasis6" xfId="95" builtinId="49" customBuiltin="1"/>
    <cellStyle name="Énfasis6 2" xfId="39" xr:uid="{00000000-0005-0000-0000-00003F000000}"/>
    <cellStyle name="Entrada" xfId="72" builtinId="20" customBuiltin="1"/>
    <cellStyle name="Entrada 2" xfId="40" xr:uid="{00000000-0005-0000-0000-000041000000}"/>
    <cellStyle name="Euro" xfId="41" xr:uid="{00000000-0005-0000-0000-000042000000}"/>
    <cellStyle name="Fecha" xfId="42" xr:uid="{00000000-0005-0000-0000-000043000000}"/>
    <cellStyle name="Fecha 2" xfId="43" xr:uid="{00000000-0005-0000-0000-000044000000}"/>
    <cellStyle name="Fijo" xfId="44" xr:uid="{00000000-0005-0000-0000-000045000000}"/>
    <cellStyle name="FINANCIERO" xfId="45" xr:uid="{00000000-0005-0000-0000-000046000000}"/>
    <cellStyle name="FINANCIERO 2" xfId="46" xr:uid="{00000000-0005-0000-0000-000047000000}"/>
    <cellStyle name="Hyperlink" xfId="3" xr:uid="{00000000-0005-0000-0000-000048000000}"/>
    <cellStyle name="Incorrecto" xfId="71" builtinId="27" customBuiltin="1"/>
    <cellStyle name="Incorrecto 2" xfId="47" xr:uid="{00000000-0005-0000-0000-00004A000000}"/>
    <cellStyle name="Monetario" xfId="48" xr:uid="{00000000-0005-0000-0000-00004C000000}"/>
    <cellStyle name="Monetario0" xfId="49" xr:uid="{00000000-0005-0000-0000-00004D000000}"/>
    <cellStyle name="Neutral 2" xfId="50" xr:uid="{00000000-0005-0000-0000-00004E000000}"/>
    <cellStyle name="Neutral 3" xfId="105" xr:uid="{00000000-0005-0000-0000-00004F000000}"/>
    <cellStyle name="Normal" xfId="0" builtinId="0"/>
    <cellStyle name="Normal 2" xfId="2" xr:uid="{00000000-0005-0000-0000-000051000000}"/>
    <cellStyle name="Normal 2 2" xfId="65" xr:uid="{00000000-0005-0000-0000-000052000000}"/>
    <cellStyle name="Normal 2 3" xfId="66" xr:uid="{00000000-0005-0000-0000-000053000000}"/>
    <cellStyle name="Normal 2 4" xfId="67" xr:uid="{00000000-0005-0000-0000-000054000000}"/>
    <cellStyle name="Normal 3" xfId="51" xr:uid="{00000000-0005-0000-0000-000055000000}"/>
    <cellStyle name="Normal 4" xfId="98" xr:uid="{00000000-0005-0000-0000-000056000000}"/>
    <cellStyle name="Normal 5" xfId="108" xr:uid="{00000000-0005-0000-0000-000057000000}"/>
    <cellStyle name="Normal_CUADROSCCAAauto" xfId="1" xr:uid="{00000000-0005-0000-0000-000058000000}"/>
    <cellStyle name="Notas 2" xfId="52" xr:uid="{00000000-0005-0000-0000-000059000000}"/>
    <cellStyle name="Notas 3" xfId="106" xr:uid="{00000000-0005-0000-0000-00005A000000}"/>
    <cellStyle name="Porcentaje 2" xfId="53" xr:uid="{00000000-0005-0000-0000-00005B000000}"/>
    <cellStyle name="Porcentaje 3" xfId="54" xr:uid="{00000000-0005-0000-0000-00005C000000}"/>
    <cellStyle name="Punto0" xfId="55" xr:uid="{00000000-0005-0000-0000-00005D000000}"/>
    <cellStyle name="Punto0 2" xfId="56" xr:uid="{00000000-0005-0000-0000-00005E000000}"/>
    <cellStyle name="Salida" xfId="73" builtinId="21" customBuiltin="1"/>
    <cellStyle name="Salida 2" xfId="57" xr:uid="{00000000-0005-0000-0000-000060000000}"/>
    <cellStyle name="Texto de advertencia" xfId="77" builtinId="11" customBuiltin="1"/>
    <cellStyle name="Texto de advertencia 2" xfId="58" xr:uid="{00000000-0005-0000-0000-000062000000}"/>
    <cellStyle name="Texto explicativo" xfId="78" builtinId="53" customBuiltin="1"/>
    <cellStyle name="Texto explicativo 2" xfId="59" xr:uid="{00000000-0005-0000-0000-000064000000}"/>
    <cellStyle name="Título 1 2" xfId="60" xr:uid="{00000000-0005-0000-0000-000065000000}"/>
    <cellStyle name="Título 2" xfId="68" builtinId="17" customBuiltin="1"/>
    <cellStyle name="Título 2 2" xfId="61" xr:uid="{00000000-0005-0000-0000-000067000000}"/>
    <cellStyle name="Título 3" xfId="69" builtinId="18" customBuiltin="1"/>
    <cellStyle name="Título 3 2" xfId="62" xr:uid="{00000000-0005-0000-0000-000069000000}"/>
    <cellStyle name="Título 4" xfId="63" xr:uid="{00000000-0005-0000-0000-00006A000000}"/>
    <cellStyle name="Título 5" xfId="107" xr:uid="{00000000-0005-0000-0000-00006B000000}"/>
    <cellStyle name="Total" xfId="79" builtinId="25" customBuiltin="1"/>
    <cellStyle name="Total 2" xfId="64" xr:uid="{00000000-0005-0000-0000-00006D000000}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2E179F05-1657-46B1-9535-76A2A49BA61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7D22F2FA-5540-480C-9E3E-D5B4ABFA2C28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EF6D069D-2B88-4527-8A62-B4CD0F12533F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5" name="Text Box 20">
          <a:extLst>
            <a:ext uri="{FF2B5EF4-FFF2-40B4-BE49-F238E27FC236}">
              <a16:creationId xmlns:a16="http://schemas.microsoft.com/office/drawing/2014/main" id="{46595174-533A-40CF-991C-637BF9B3449F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6" name="Text Box 29">
          <a:extLst>
            <a:ext uri="{FF2B5EF4-FFF2-40B4-BE49-F238E27FC236}">
              <a16:creationId xmlns:a16="http://schemas.microsoft.com/office/drawing/2014/main" id="{0362AA66-0D02-4728-9F97-6CF700F6D65F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7" name="Text Box 30">
          <a:extLst>
            <a:ext uri="{FF2B5EF4-FFF2-40B4-BE49-F238E27FC236}">
              <a16:creationId xmlns:a16="http://schemas.microsoft.com/office/drawing/2014/main" id="{1E626E1A-FC93-49C5-9D6B-C49E250F1F48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8" name="Text Box 31">
          <a:extLst>
            <a:ext uri="{FF2B5EF4-FFF2-40B4-BE49-F238E27FC236}">
              <a16:creationId xmlns:a16="http://schemas.microsoft.com/office/drawing/2014/main" id="{50E3FE6D-DD93-4DCB-AD0A-C6A37CE55091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6294AEB5-3999-4885-97B3-1CEF594EA8CC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B7A96A6-5D28-4AFB-85D8-74FD7124D482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FA4F6CC-D26B-442D-985F-7F784B87AC8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BD0EB025-0DB7-44EE-AD7D-65B2C647EA78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D1BE0F5-EC21-4F57-B8D0-4474BC503C2E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66E0961-3BF6-4F10-81D3-D062AC27128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D99DC824-D6A1-4B1B-A543-E0382D99EE53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76D0C7AB-4D42-4198-9698-42AAA59FE7E3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6E3269D7-0813-42CB-9ADB-7588A0F201C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2EA0D40-8B86-4CBA-9368-9C23CD78930B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71CEC672-3F7F-491D-9421-7D0C968A889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A528F8A2-E1ED-4652-B2C6-83BC72C5FF48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9AF8C8D4-2AEF-499A-AC10-D28D617E019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1AD27D11-A40C-4AED-AF76-19EC0755A16A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673FEB4-278A-4EDD-A808-E7408B8F718A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B2EC470B-9BAF-4712-A4CF-975983B1D938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860B8A0B-BCE6-4C1F-9F07-3DCA94FC284A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8D9C1E00-D5CB-4069-8CFA-4C8D5A519D9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6979E41-F996-458A-8126-80F7E1BC576A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915FA0EB-3BAF-4F2A-86D2-FF73ECAC029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E9842AB3-8E0C-4968-AE37-1AA6FC6B8A2E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2EB107F-4BB9-4C49-9C73-BA67A1DEC403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59C7000A-52ED-4C89-9D19-532876E3734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C6FF7DCF-29E5-4C23-822B-F97FDCAF0964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902EADA8-7E27-487E-AB7D-3AAA19D62A64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AF3CD21F-760E-4B6A-A26E-C86BDCB64B6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55D98FA9-AD15-4750-BFE8-0FCDA18A81F0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DBA12A56-F0BC-442B-A1BB-628B0F2AF636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2D4CB769-0F82-4C80-82CF-5A7D6BB88C4D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BAD0EEB-2C6A-4366-A071-4A0FEA93F475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33028384-660F-4200-B441-5C8EAF39791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EA5EEDC2-602B-4164-90D8-7A26EFFEFD8F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56D209F-60BE-4BD7-A51F-C7270DF1806D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9BB0E09-2CDF-41BB-A2A8-C092A80A38AA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12316BDF-DBE1-4C86-8F88-28538450435C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B19CEF87-0ED5-4729-AE4F-A5049E2E61E1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F13E9643-ACA2-4199-BED7-67F762DEB2E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ECBEEF40-17EC-4C7B-96EC-AA2A8E7277D2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2EF8B63E-A94C-41C8-855F-BA109A2282A3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71D1ED6F-1239-40FF-B84A-3F6207064AE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1DB33FCD-B9B1-4782-9539-206F632D0C2A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EAA5459-770A-4FBA-AA06-5E454FE0317F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70384D17-725E-4D7C-AAB2-CD2AC1145FD6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EDCF0510-2C38-472C-B5D2-9A1CC808990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F11AD48C-351C-4ABC-9983-A4A74D7BB73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248C656D-76E3-4425-8363-2FF5A1C0CBF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90EFD00D-A652-4984-83C2-C3512AFA50FF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D1D27E18-36EF-4EF5-88B2-55C2FE5B5B2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81945189-AE23-42ED-8287-492947FBDA88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92B09C9D-4515-461E-8C35-9051999212E8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2134F-E9DD-4143-B1DA-4FD078FECEB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C92B4280-11C6-4B8B-9EE5-EA409B316327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CFD56C7E-3DFE-40F4-9857-2959A37C7E3F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20E8E044-1BA2-4C48-BFD0-69CB13CEBEB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92FC724A-5412-4E52-B865-E2C8969DCCD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6ABAB1D-B5F6-4755-8C17-43A30F28860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DA336670-FCFA-4D65-AE71-ACCC40614309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AC37B77B-0936-4AEE-A1FF-FCD0A2E4863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DBDD5AF1-5EA0-4E9B-9A04-A2DA4821BCFC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5E86A944-E680-45FF-BE68-16262EDECE51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1C80D23-153C-4D38-9B88-18ECA340C892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2541FD04-5BAA-4E35-BDFF-C3C2E41AC70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5DC8086D-89B5-4E7A-948D-32BD76192163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F49D7651-B614-44B4-88AE-7FB95670F96C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A593098B-D7CF-4C7B-B9BD-2DD686A881AE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AAE26F67-4FE4-4146-841F-D820E09CE6CB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9A5B74BB-26CE-44C6-A89C-F233F2491FDE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306DD42B-DBDD-49BE-A8E3-650B52DFCD51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28E7EA56-553C-4770-A2CD-8006794A304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635594DC-85C2-4B47-AF6D-A797B203DF6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58038B4F-850F-495E-A5E1-F530698C4F60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213F7540-B14E-40CE-AA39-CDC1CC60BB7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5AB871B4-6C6A-459D-B688-C978F08C200D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EB7B7DE7-B6CB-427C-9502-A181D0206DEC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5C8E807-AF97-43DA-AB96-9BF1B0BC960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D525478B-B4D2-47EA-89A7-5892804DEDC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E4FAAB4-9971-4F83-AAD7-80085761C3F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15CD2222-3EEB-4978-968B-8A3122F61E70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7AB053E9-95F2-40AF-931C-9D17E600619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92846C31-4156-4F66-A705-DB197C479C20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75019A92-A36F-45B7-8BCB-4CC41652534C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711F9333-6F81-42DE-A350-314A0CC2A42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419EBF5C-959E-4520-AE47-57160F794747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55268B9F-B61E-41E3-AAF7-AB9EC5AF07B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29F4D4CB-7B23-45F4-84C4-B79D2271E92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B0C43521-3730-4FFB-A3CF-93156AC15799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E1DF31FD-6383-43D3-A54E-DF7F0667419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DBD62715-1CD9-4917-810F-1675ED947B95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7C2E3E34-1D11-4998-9D8F-18AA05D36CE8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5B205645-8E2F-40C3-A4FF-01A49C02340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1E8F5D45-3E36-4091-A299-F573E059B41D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F6DCDDC0-1A09-4CA6-B354-FE9EFD50CDFD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93D3AD32-F73A-4F03-BE69-180832D534C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9019DB42-0F18-46BA-95B4-A31E1E8591B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882A73BA-BE5F-4DD8-9BBF-B0854D4A08F1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4A0E0DE5-A54C-4FF6-B099-7D76411163E5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116FF251-0D72-49DC-BC40-C6E3E342ED8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93640FD4-2D6E-4E81-A662-E429251C74B9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8AD943F6-4257-4429-B2C7-47FFB0B35611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339B52E3-8433-4617-B637-1A36AFA81F8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8BF9B600-74C9-40FC-ADC8-13EED656B6B0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792FECC8-DD41-492B-8C3F-FAA4EE27E91F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3759CDF5-BD01-47E6-B30B-1B1395A3704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1BAD6576-3882-4054-B97A-8A491F066D2E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4FF810AE-4FF2-49F1-8DA6-34858320356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34D1BF45-54A5-47F9-B9AE-0F84E9FC185C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F3C8979-DB67-406E-AFB1-FF084368A3D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1C17E066-C909-4589-B166-8FD1787B9DB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EE9ABA52-D252-4CA1-9519-1E4CA651396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818C24B3-0C71-40D0-B82E-42DA595FC97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A6D721E5-7CFE-48A4-8143-EA8B2A89338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835D89A9-14ED-4E21-942B-BA07BEF347D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6DF58D7B-611E-4070-821D-909C44EB10C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C34F54C1-D4FD-43FA-9126-84A8202485ED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ADD11AF-ACF6-42F2-9085-7087D7E796F2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8B887949-B2F0-4173-8529-8B4E9ADE0ED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1E8E0568-FFC6-411F-B0C1-8F26D725A6A2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A19D6D50-C34F-4EB0-91BF-1DA75D6D7A48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351D02E5-5DC2-4F8C-9D49-2A5D6B2DDA59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31D0533D-F19E-4F8D-A8A9-4E96592FA925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99B4C0C6-0BEF-4F26-AB35-5B060077E36E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D2FB9D5C-95C4-4E48-94DD-129FC96DE7B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38E9083C-1B44-419C-AD2C-5FBF2ECA263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86D3C3D1-E558-4665-9F5F-08CB4477672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973E066D-663A-46D4-AA43-AD68C8BB096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E8F19721-818B-4009-AA35-11B3722F3DA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954C88F2-5895-4F76-B632-2EA46E702E4A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D09869AC-374C-42F8-B62D-8C8A49F289B8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69543A64-B39A-4C00-B686-F50647E2AF7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E4D6F58D-2AA1-4D95-B7A7-B67BC9C12966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80AE4A0-D3CD-4C96-91E1-A7DEF28A6B27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B7B3B7C-3E2A-430B-B7CD-9DD5432371AF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437C8328-1B53-4B40-A347-85CC29C4D3B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CB733DD3-B629-4D78-8939-ECFA43F9C584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FF4C1649-D6A9-44B6-B372-029821C90616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A4E1FE44-337B-41CF-BCA2-C2931E3EC913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10916601-C128-4753-9DAD-B220C7E2C849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70074403-541A-41FA-8ED0-C35211E3069B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79F7CD14-49DA-4729-882D-8C63568539F7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92972C3D-C0B3-4C58-9896-EABE7A727C87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FCD342F-CF0B-49DE-AB59-D2A8867D978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04FE342-125A-4361-AC96-FE32821DEBF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2A957F8B-C8B8-4C32-8C9E-C23C112EE978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AD566116-F020-4A66-A125-3EB72D66CC5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C513D050-2F9A-44E8-871C-1B0BF15D915E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3DE0663D-E4D2-4CB6-93FC-CD6E1E8A52BD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ECD8A855-4422-4185-9457-A9568E44D51A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8F183F96-BA39-454C-B02D-B9BEC2980401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F41769E7-9B1A-4FA5-8E5B-DD3A6A902071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577FDDB0-6A57-45AF-A906-83B5FB5233B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155F066D-95F4-4F85-8861-CBE2F38FDD58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C913F612-9D10-4C15-A819-3A80C64CDBC4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AD546D64-E8AC-4B4A-A371-662C60D29C7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FF82A005-660D-47DB-A76C-06E5092227AF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C42FF96D-0005-40E6-B99A-B957784C2B5E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8BFF98EA-ED29-4534-8740-B3B7462108F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CC054819-B559-43B7-A8E5-9233D2E9F18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F6FA44B1-F086-4EB5-B744-7845AE308B0C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26DBFB52-6C11-4D29-A8FE-6C1F6B52E3BF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6DD5CEDA-A3A3-4AF5-A735-533D74A6C53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6FA81A9B-5FD7-415E-9B9F-DB92CE70C07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9C7E4B8E-037D-4B1F-8F22-2D380ED16CB7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1F4189F-CECF-43BD-A005-BF111634C55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451B1715-8979-4A3E-9EA9-FEAE1F372C8A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8E2A2610-3E4D-40B3-8CD3-3A80D51CE474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5F2633FD-FC84-49B8-8DA7-026E5E699D78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704445F0-5271-4EC1-A3E1-F0CB101C2B0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A5BD4539-0155-4858-A186-07789BFDA5DC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24EBCA03-3F61-40A0-80FA-871F8336D74C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5B0CD98B-FAEC-4874-98FB-9F9E1E36C5C5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1D60A3C5-6EFD-4732-BAAD-050C011B312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57DC9ECA-6176-444A-BBBC-217E09E25FC0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39BC299C-746D-486C-B977-74E93EA4E44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CF6604A1-2C4B-4BA3-9562-3C53819C83F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A6A8F7E1-AA0F-4708-B34F-6ACF72CE617A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95636E4F-64D8-41B9-9E29-6D940B080E28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B4487B44-A630-4D87-A898-6FB5090CFBF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5D645AAE-E222-46CD-9DA2-788B154562A5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FEC1E52C-1572-4C0C-BA79-1A6E03959403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184DFD89-1960-4113-B072-DD93F6D243A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14EEA82C-A170-4BC0-8302-0F34A85EA779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F74D6721-545D-49B4-A3F6-FD2AC2CA503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EBA13286-995C-444B-8EC6-E2A241785FD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65AF7BAA-27B9-4215-9DE5-C9D46FACFB4A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60426192-4F3C-46BE-889D-2800A70BC633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764DD6B-2318-43D4-A516-16CB98D9C5A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5E428C0-0382-4682-A4E5-D747A8347791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27EB0833-F1E9-4CD6-AE22-0B874812E60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BE1E5D6E-5656-45E1-A553-27E97260600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EDF08A4D-2DBA-442F-9BAE-7101F846C65C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DD636594-B592-4EE8-A6E1-50AEC15845D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72F71F12-C54A-4EDB-9E5F-0AFE2D3222A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5F85CD00-E2B8-46C3-8DEF-27F26DD5BB7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8CAF1F5-37B9-427A-88DD-99E6358F326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28DBFCD3-BBA7-4AEB-9A01-F9DD4A944ED3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2AD269D9-2486-4027-BD8B-98C4E3DCE5A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663BA2AC-050B-4906-99A9-66BC22A56432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81580488-25F4-4F97-BA45-DA86D79CAD2D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3DD23D64-383C-44C3-BBCC-9437626ED05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ADF3BA0-9614-4879-92D7-A48FA862374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4E996315-CAA5-401B-9C12-F185322A74B7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90A86949-956E-417F-933A-98FF37E7CF6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ED3AA683-1150-4701-BF53-9FE5101D0C55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1BD2C2DD-1633-42BA-A157-C9FEFFFCC06C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F7FC5BCC-656F-4BA1-94AD-AC719AC7A695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2431C6FE-7E66-4238-A53E-868582DCED2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709CB35C-5C60-4527-B460-A8DEE2403110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E2D3820A-DDA7-44BE-AC4F-F4F1CD59775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E7AF1AE4-C537-4796-86FA-17B179014EDA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BCAFC4B2-46BC-49BE-B22A-DAE80EACE185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A84F1A3A-EE73-4D6B-B4BC-249AA1157A55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2C53E353-E39F-4152-9C48-9537601AD1B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CDDBEBC7-B35E-4097-BA94-EBB185D50E5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553BD069-440C-43F2-BCB0-8A124FA0B3A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371DC1A2-E99F-4444-BB65-DE6862CD62B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F92F9C45-26B7-4517-A61C-70193CD8F271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3012E3D6-910D-46B6-B2A1-A8DED70D213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3181E7C9-E3C3-4C90-9C51-B19EFE9F82B2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CB24920A-0108-42E3-B8B5-C37B944511A1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DDE75A7F-F19C-429B-B2D3-E6E306F4EDB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67C4AC4F-0B49-4C89-BBC1-913D031061E0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8ED797DB-1531-444D-BB7E-92A2635628E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38BE65A1-CA90-43FF-89F7-CEE51DA32A1E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3CA2E54E-B0E4-4CA9-9015-372D743E40F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514312F4-0B2D-440E-A229-7B8D0131413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75996992-FED0-4302-A49A-87BBC16E91CC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DE520828-D5DF-4A59-A45F-1F839AFCB97A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EA6649EF-0553-47CF-AAE6-56ABBB37ECE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DF673FED-5323-48F6-ADAB-FAD79E80F0C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4F00D094-4AB5-4211-AB71-24259B8C9619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9634BF7E-45BC-49F5-952B-86FE0BB326A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EF162C2E-5946-4115-AE25-4567511A459B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885C42DA-F945-4CA4-8384-4119AFCF8D08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7C1ABCB9-4F19-4859-91D3-C6E33827F18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FFDAF306-8D7D-4845-8535-19C5514D01B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6B4EE6C4-0199-4543-BA7B-D957CA221A0A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24AE8416-7810-42F1-93E2-9A8F33E531D0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AFA86AA2-963E-4D16-A584-B83FDC920013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EA533118-203B-4535-8EF1-A5989FA8C6EE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24956DE-96BB-42CA-94EF-73C985A27771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20F5DE8E-D0EE-4FAD-B1EC-8BA04DB7E970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E83AAB51-6476-4F49-B81C-D8DEC59192E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A1400312-6530-4C1E-A820-43FCEF330DF8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D6BEFC9-7254-46B9-90E1-BED545F0A1BD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270DC2A7-B345-4AB4-8439-FFF06CEC084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1FF38008-180E-4897-A695-9DF3594E597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EB9A4F36-4E31-41CB-BC73-5AB20F2EBF3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1707AA2-3FDD-476D-83B5-38AF80A6F96E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A165D084-1BA9-4773-AAAB-9EC6EBB2F3BF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7A03CD6-C6C3-44FD-B002-F9702BDF553F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89E3704F-F636-4D24-B543-FB12CF1FD8C2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CD627970-B18C-4CCE-8239-392254BF98C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7F5AE1D6-C68F-4E21-8C7A-BB37624EB292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2C139570-D17C-43AE-8317-D33F128CF5A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387A492F-BE83-4258-B369-E9DF7C2A54A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EB7BE4EB-CDFD-4001-A7C1-2458CA3F1C37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E441F9E1-3DD6-46A1-8639-89204EF9CE4F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41E05B98-762F-46B8-BF33-C2B69D105556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BE5BE64D-DA33-4DAE-A8F3-ECDDAC5E993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EA1CE36E-634A-496E-83E6-B582AA84B043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3A832617-530C-4417-989B-0F33F82C714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5065F6A6-5E2B-439F-A3B9-42530465E37C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99B317DE-4886-4EF7-8EEC-2399E9BC11CB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F7116A98-C034-46D6-9C37-C9B16B893BD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561821D0-7EE1-4E11-BC59-ADD4533CE0B2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79AE7C23-A7A0-44BF-B442-8C9833FC5082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136447FF-60FF-4E80-B352-60733AC9626C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E48B0FD1-F149-4709-A66E-FFF6969B6C2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AD42253B-F105-4EEA-BD64-C818A0110E7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CED9FFC2-BD23-49C4-9574-222A9585B9A8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C09F1B1A-C986-41E0-8E09-89276DD06CAE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D127ED80-6E59-4334-8ADB-122A6E91AEA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2CA505FB-CF47-4D64-91D8-A10584C9DA6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27992369-3C8C-4B2C-AAE4-577C4B4849B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A9BEA27D-806C-46B3-9A65-DCA4746E95F5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F1AE8B68-0B69-4E0B-BAC6-07809898CF0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4D6A0FF6-051C-4F92-8822-4DCDFCE4CAD9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6517E72C-069F-4AD7-B0AC-D459E1FD06F1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22937371-D65A-4187-8CD0-C1C857E5CDF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8430CC9C-AC93-42CA-A85F-FFFB6DD74F2E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E0DCBB0C-1469-4A66-913B-CEE0B82B7C34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89259F84-67C4-4752-86CB-ED5FEC0BC9A5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A561BBFE-085E-42DD-8335-988AEF3C15A8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93727D68-34BA-4640-BE37-EC72F887E788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30586073-C5C8-46B7-935F-CE1A915BBA86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CCEB1FD5-3455-45F3-A3F8-35DC898A7BB5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CCD2CF31-EAF2-4C55-A16F-B70F5890BB6B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A69AC35F-4958-4200-9280-1442ADBE7CD5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B38FF0B3-0569-4E8F-9BB3-644F514037BD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7750D18D-3FBA-4649-80A9-E7461BF89811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D49FB29E-1F71-439C-BC0E-7D4DFA017A8C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CABDD433-8435-45A9-9E3D-3438A034108F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F4D42DD2-29EC-4B01-83A4-CB12451EC5E8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7341BAA1-7BAA-41B8-ABE5-DCC1219827A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A1697F47-02D4-4D6B-9942-0220F2E20D6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B27693DA-26FD-4EE4-B3F7-5F543B183C50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C47E4B5C-0230-47BC-B3B5-C510387DA0C8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324B1A5C-66E6-4B50-B873-08D2E7EA0A1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9D80C437-2EF7-423F-88AF-A7422150B75A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A722E024-CC3D-43D6-98AB-3093AD727A77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8A71243F-7358-4595-8287-710118E8362F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736E264D-2360-43EA-A793-0C51B87E3E4F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2C70D7FD-F2F7-4FEC-ACD9-3FE64438BF7A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462D8C11-B5B0-4B52-BDFB-1037BE69E81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9EA0FC3-91D4-4737-840E-27B52322AA0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D93600AA-43B4-4C28-BF03-BC42D0A5DC4A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96B48D8F-683E-44EF-AC96-F0FC23A1B2C7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9F4CB87E-DB0E-4C9F-B324-D16CFE79113D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A4009B7B-40C5-401E-817C-6F27C03D2BD3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5EC4499B-9BA7-490A-B0C7-A91B5E5656F9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359AC754-AACA-4535-BD75-E7F468970CD9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7E2AD465-7428-4DFA-90E0-003A6F8655DE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18F88F30-EF2A-4724-9643-2B4EB9B865CA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CF95BAE9-1DA0-4F8D-9101-4CFED3BDC739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6F47417B-75A4-4DEC-9A86-F47458A45BCD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1639B0AC-78FD-4915-99D9-337A5C4F923B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C35909A6-F0B0-436C-9546-FEDCFA87A24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8ACE135C-F8BB-4B68-BAB6-BEAB79B0A143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932C35A9-4ADA-4DF5-BFD6-84102B6B39C6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2CF55D94-F0E7-4863-A9EE-2C6CB593281A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2E084289-0F33-4E7E-B724-0DF43442F5B4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87048417-AF8A-46AA-937F-2BEDA9810159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78E639B3-7E88-4E3A-A6AE-A29C20B5F3F1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15CEA4C2-3311-45C7-BACC-8B080590553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60D11289-8C7C-43D2-9C4F-844E87DC9CBF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F77B73CF-8A80-4661-A2D9-E06F174A6B8B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C1835B21-042A-41E6-8B1B-1A0F7926A57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890E0607-88A9-4287-8E58-74E1F82B8342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F705CE-CBE6-4522-8888-8F7E37F15325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1E7276B4-1949-4BE9-8ECC-53374AF6E6C0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D958A85B-339A-470C-8F6C-4F946489864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939A3F66-B62A-4395-A12E-D6D662CE9715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80A24058-C4C0-44D4-B777-22B7390DF900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868098D3-07FE-4DBF-9B47-29C9C1D6CB72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2BC8CD28-0B78-4616-ADB6-ADA692962A1D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D299701B-7B10-4CE9-902C-2E4F56F7933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C4681C1D-9697-49D5-A801-426C94DC6050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6915ECDE-CBB4-4D50-A9AE-36A7F5732204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4A68C5DB-C338-4794-A1AB-EFA292C92276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1</xdr:col>
      <xdr:colOff>123825</xdr:colOff>
      <xdr:row>57</xdr:row>
      <xdr:rowOff>114300</xdr:rowOff>
    </xdr:from>
    <xdr:to>
      <xdr:col>4</xdr:col>
      <xdr:colOff>9525</xdr:colOff>
      <xdr:row>63</xdr:row>
      <xdr:rowOff>152400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D48E51C3-7ACE-4DFB-A695-FDFC65A20737}"/>
            </a:ext>
          </a:extLst>
        </xdr:cNvPr>
        <xdr:cNvSpPr txBox="1">
          <a:spLocks noChangeArrowheads="1"/>
        </xdr:cNvSpPr>
      </xdr:nvSpPr>
      <xdr:spPr bwMode="auto">
        <a:xfrm>
          <a:off x="885825" y="11591925"/>
          <a:ext cx="48577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134408</xdr:colOff>
      <xdr:row>56</xdr:row>
      <xdr:rowOff>65617</xdr:rowOff>
    </xdr:from>
    <xdr:to>
      <xdr:col>4</xdr:col>
      <xdr:colOff>8466</xdr:colOff>
      <xdr:row>57</xdr:row>
      <xdr:rowOff>42333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D3B50AEB-311D-4955-A6EA-FF038E76AFC8}"/>
            </a:ext>
          </a:extLst>
        </xdr:cNvPr>
        <xdr:cNvSpPr txBox="1">
          <a:spLocks noChangeArrowheads="1"/>
        </xdr:cNvSpPr>
      </xdr:nvSpPr>
      <xdr:spPr bwMode="auto">
        <a:xfrm>
          <a:off x="896408" y="11314642"/>
          <a:ext cx="4846108" cy="205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del Voluntari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DFC801C6-B044-4A15-8749-BD62B4920F0B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633FABD0-E619-4D0F-903A-4248817F2BD9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>
    <xdr:from>
      <xdr:col>4</xdr:col>
      <xdr:colOff>323850</xdr:colOff>
      <xdr:row>57</xdr:row>
      <xdr:rowOff>123825</xdr:rowOff>
    </xdr:from>
    <xdr:to>
      <xdr:col>6</xdr:col>
      <xdr:colOff>476250</xdr:colOff>
      <xdr:row>63</xdr:row>
      <xdr:rowOff>161925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C5FEA5E9-F771-426B-9240-370D3CDFF1F6}"/>
            </a:ext>
          </a:extLst>
        </xdr:cNvPr>
        <xdr:cNvSpPr txBox="1">
          <a:spLocks noChangeArrowheads="1"/>
        </xdr:cNvSpPr>
      </xdr:nvSpPr>
      <xdr:spPr bwMode="auto">
        <a:xfrm>
          <a:off x="6057900" y="11601450"/>
          <a:ext cx="25336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313266</xdr:colOff>
      <xdr:row>56</xdr:row>
      <xdr:rowOff>94192</xdr:rowOff>
    </xdr:from>
    <xdr:to>
      <xdr:col>6</xdr:col>
      <xdr:colOff>474133</xdr:colOff>
      <xdr:row>57</xdr:row>
      <xdr:rowOff>51858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8ABBFAB5-433E-42F5-9D32-373CC216F837}"/>
            </a:ext>
          </a:extLst>
        </xdr:cNvPr>
        <xdr:cNvSpPr txBox="1">
          <a:spLocks noChangeArrowheads="1"/>
        </xdr:cNvSpPr>
      </xdr:nvSpPr>
      <xdr:spPr bwMode="auto">
        <a:xfrm>
          <a:off x="6047316" y="11343217"/>
          <a:ext cx="2542117" cy="1862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Vist i plau del club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219075</xdr:rowOff>
    </xdr:from>
    <xdr:to>
      <xdr:col>7</xdr:col>
      <xdr:colOff>9525</xdr:colOff>
      <xdr:row>8</xdr:row>
      <xdr:rowOff>28575</xdr:rowOff>
    </xdr:to>
    <xdr:pic>
      <xdr:nvPicPr>
        <xdr:cNvPr id="354" name="Picture 353" descr="John-Travolta-john-travolta-21332482-1165-1603">
          <a:extLst>
            <a:ext uri="{FF2B5EF4-FFF2-40B4-BE49-F238E27FC236}">
              <a16:creationId xmlns:a16="http://schemas.microsoft.com/office/drawing/2014/main" id="{17150E1F-BBF4-497C-8DEE-28EB283A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447675"/>
          <a:ext cx="685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ein/Dropbox/BAIX%20EMPORD&#192;/FORMACI&#211;%205%20RELACIONS%20AMB%20LES%20PERSONES/voluntariat/FULL%20DE%20COMPENSACI&#211;%20MENSUAL%20-%20C&#242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"/>
      <sheetName val="Hoja1"/>
      <sheetName val="Hoja3"/>
    </sheetNames>
    <sheetDataSet>
      <sheetData sheetId="0">
        <row r="3">
          <cell r="B3">
            <v>0.19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BO68"/>
  <sheetViews>
    <sheetView showGridLines="0" topLeftCell="B1" zoomScale="80" zoomScaleNormal="80" workbookViewId="0">
      <pane xSplit="5" ySplit="1" topLeftCell="P2" activePane="bottomRight" state="frozen"/>
      <selection activeCell="B1" sqref="B1"/>
      <selection pane="topRight" activeCell="F1" sqref="F1"/>
      <selection pane="bottomLeft" activeCell="B2" sqref="B2"/>
      <selection pane="bottomRight" activeCell="T6" sqref="T6"/>
    </sheetView>
  </sheetViews>
  <sheetFormatPr baseColWidth="10" defaultRowHeight="15" x14ac:dyDescent="0.25"/>
  <cols>
    <col min="1" max="1" width="11.5703125" style="8" bestFit="1" customWidth="1"/>
    <col min="2" max="2" width="11.5703125" style="21" bestFit="1" customWidth="1"/>
    <col min="3" max="3" width="81" style="9" bestFit="1" customWidth="1"/>
    <col min="4" max="4" width="41" style="4" bestFit="1" customWidth="1"/>
    <col min="5" max="5" width="10" style="4" bestFit="1" customWidth="1"/>
    <col min="6" max="6" width="8.85546875" style="4" bestFit="1" customWidth="1"/>
    <col min="7" max="7" width="15.7109375" style="4" bestFit="1" customWidth="1"/>
    <col min="8" max="8" width="25.5703125" style="4" bestFit="1" customWidth="1"/>
    <col min="9" max="9" width="15" style="4" bestFit="1" customWidth="1"/>
    <col min="10" max="10" width="10" style="4" bestFit="1" customWidth="1"/>
    <col min="11" max="11" width="9.85546875" style="4" bestFit="1" customWidth="1"/>
    <col min="12" max="12" width="21.28515625" style="4" bestFit="1" customWidth="1"/>
    <col min="13" max="13" width="12.42578125" style="4" bestFit="1" customWidth="1"/>
    <col min="14" max="14" width="29.140625" style="4" bestFit="1" customWidth="1"/>
    <col min="15" max="15" width="21.7109375" style="4" bestFit="1" customWidth="1"/>
    <col min="16" max="16" width="13.42578125" style="4" bestFit="1" customWidth="1"/>
    <col min="17" max="18" width="7.28515625" style="4" bestFit="1" customWidth="1"/>
    <col min="19" max="19" width="22.7109375" style="4" bestFit="1" customWidth="1"/>
    <col min="20" max="20" width="17.140625" style="4" bestFit="1" customWidth="1"/>
    <col min="21" max="16384" width="11.42578125" style="4"/>
  </cols>
  <sheetData>
    <row r="1" spans="1:67" s="7" customFormat="1" x14ac:dyDescent="0.25">
      <c r="A1" s="5" t="s">
        <v>23</v>
      </c>
      <c r="B1" s="5" t="s">
        <v>4</v>
      </c>
      <c r="C1" s="6" t="s">
        <v>24</v>
      </c>
      <c r="D1" s="5"/>
      <c r="E1" s="5" t="s">
        <v>25</v>
      </c>
      <c r="F1" s="5" t="s">
        <v>1</v>
      </c>
      <c r="G1" s="5" t="s">
        <v>46</v>
      </c>
      <c r="H1" s="5" t="s">
        <v>173</v>
      </c>
      <c r="I1" s="5" t="s">
        <v>47</v>
      </c>
      <c r="J1" s="5" t="s">
        <v>48</v>
      </c>
      <c r="K1" s="5" t="s">
        <v>97</v>
      </c>
      <c r="L1" s="5" t="s">
        <v>169</v>
      </c>
      <c r="M1" s="5" t="s">
        <v>168</v>
      </c>
      <c r="N1" s="5" t="s">
        <v>167</v>
      </c>
      <c r="O1" s="5" t="s">
        <v>164</v>
      </c>
      <c r="P1" s="5" t="s">
        <v>108</v>
      </c>
      <c r="Q1" s="5" t="s">
        <v>113</v>
      </c>
      <c r="R1" s="5" t="s">
        <v>6</v>
      </c>
      <c r="S1" s="5" t="s">
        <v>162</v>
      </c>
      <c r="T1" s="5" t="s">
        <v>102</v>
      </c>
    </row>
    <row r="2" spans="1:67" x14ac:dyDescent="0.25">
      <c r="A2" s="8" t="s">
        <v>26</v>
      </c>
      <c r="B2" s="8" t="s">
        <v>26</v>
      </c>
      <c r="C2" s="9" t="s">
        <v>176</v>
      </c>
      <c r="D2" s="25" t="s">
        <v>111</v>
      </c>
      <c r="E2" s="119">
        <v>-36.299999999999997</v>
      </c>
      <c r="F2" s="23">
        <v>6050.86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>
        <f t="shared" ref="T2:T33" si="0">SUM(G2:S2)-E2</f>
        <v>36.299999999999997</v>
      </c>
    </row>
    <row r="3" spans="1:67" s="11" customFormat="1" x14ac:dyDescent="0.25">
      <c r="A3" s="8" t="s">
        <v>27</v>
      </c>
      <c r="B3" s="8" t="s">
        <v>27</v>
      </c>
      <c r="C3" s="9" t="s">
        <v>177</v>
      </c>
      <c r="D3" s="45" t="s">
        <v>104</v>
      </c>
      <c r="E3" s="152">
        <v>-385.83</v>
      </c>
      <c r="F3" s="23">
        <v>5665.03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>
        <f t="shared" si="0"/>
        <v>385.83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x14ac:dyDescent="0.25">
      <c r="A4" s="8" t="s">
        <v>28</v>
      </c>
      <c r="B4" s="8" t="s">
        <v>28</v>
      </c>
      <c r="C4" s="9" t="s">
        <v>178</v>
      </c>
      <c r="D4" s="25" t="s">
        <v>166</v>
      </c>
      <c r="E4" s="152">
        <v>50</v>
      </c>
      <c r="F4" s="23">
        <v>5715.03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>
        <f t="shared" si="0"/>
        <v>-50</v>
      </c>
    </row>
    <row r="5" spans="1:67" x14ac:dyDescent="0.25">
      <c r="A5" s="8" t="s">
        <v>28</v>
      </c>
      <c r="B5" s="8" t="s">
        <v>28</v>
      </c>
      <c r="C5" s="9" t="s">
        <v>179</v>
      </c>
      <c r="D5" s="45" t="s">
        <v>111</v>
      </c>
      <c r="E5" s="152">
        <v>-688.2</v>
      </c>
      <c r="F5" s="23">
        <v>5026.83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f t="shared" si="0"/>
        <v>688.2</v>
      </c>
    </row>
    <row r="6" spans="1:67" x14ac:dyDescent="0.25">
      <c r="A6" s="8" t="s">
        <v>29</v>
      </c>
      <c r="B6" s="8" t="s">
        <v>29</v>
      </c>
      <c r="C6" s="9" t="s">
        <v>179</v>
      </c>
      <c r="D6" s="25" t="s">
        <v>111</v>
      </c>
      <c r="E6" s="152">
        <v>-184.9</v>
      </c>
      <c r="F6" s="23">
        <v>4841.93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f t="shared" si="0"/>
        <v>184.9</v>
      </c>
    </row>
    <row r="7" spans="1:67" x14ac:dyDescent="0.25">
      <c r="A7" s="8" t="s">
        <v>30</v>
      </c>
      <c r="B7" s="8" t="s">
        <v>30</v>
      </c>
      <c r="C7" s="9" t="s">
        <v>180</v>
      </c>
      <c r="D7" s="25" t="s">
        <v>173</v>
      </c>
      <c r="E7" s="152">
        <v>50</v>
      </c>
      <c r="F7" s="23">
        <v>4891.93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f t="shared" si="0"/>
        <v>-50</v>
      </c>
    </row>
    <row r="8" spans="1:67" x14ac:dyDescent="0.25">
      <c r="A8" s="8" t="s">
        <v>31</v>
      </c>
      <c r="B8" s="8" t="s">
        <v>32</v>
      </c>
      <c r="C8" s="9" t="s">
        <v>181</v>
      </c>
      <c r="D8" s="45" t="s">
        <v>153</v>
      </c>
      <c r="E8" s="152">
        <v>-168.9</v>
      </c>
      <c r="F8" s="23">
        <v>4723.03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f t="shared" si="0"/>
        <v>168.9</v>
      </c>
    </row>
    <row r="9" spans="1:67" x14ac:dyDescent="0.25">
      <c r="A9" s="8" t="s">
        <v>31</v>
      </c>
      <c r="B9" s="8" t="s">
        <v>31</v>
      </c>
      <c r="C9" s="9" t="s">
        <v>182</v>
      </c>
      <c r="D9" s="45" t="s">
        <v>152</v>
      </c>
      <c r="E9" s="152">
        <v>-477.59</v>
      </c>
      <c r="F9" s="23">
        <v>4245.4399999999996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f t="shared" si="0"/>
        <v>477.59</v>
      </c>
    </row>
    <row r="10" spans="1:67" x14ac:dyDescent="0.25">
      <c r="A10" s="8" t="s">
        <v>31</v>
      </c>
      <c r="B10" s="8" t="s">
        <v>31</v>
      </c>
      <c r="C10" s="9" t="s">
        <v>182</v>
      </c>
      <c r="D10" s="45" t="s">
        <v>152</v>
      </c>
      <c r="E10" s="152">
        <v>-485.65</v>
      </c>
      <c r="F10" s="23">
        <v>3759.79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f t="shared" si="0"/>
        <v>485.65</v>
      </c>
    </row>
    <row r="11" spans="1:67" x14ac:dyDescent="0.25">
      <c r="A11" s="8" t="s">
        <v>33</v>
      </c>
      <c r="B11" s="8" t="s">
        <v>33</v>
      </c>
      <c r="C11" s="9" t="s">
        <v>183</v>
      </c>
      <c r="D11" s="45" t="s">
        <v>110</v>
      </c>
      <c r="E11" s="152">
        <v>-923.3</v>
      </c>
      <c r="F11" s="23">
        <v>2836.49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f t="shared" si="0"/>
        <v>923.3</v>
      </c>
    </row>
    <row r="12" spans="1:67" x14ac:dyDescent="0.25">
      <c r="A12" s="8" t="s">
        <v>34</v>
      </c>
      <c r="B12" s="8" t="s">
        <v>34</v>
      </c>
      <c r="C12" s="9" t="s">
        <v>184</v>
      </c>
      <c r="D12" s="25" t="s">
        <v>109</v>
      </c>
      <c r="E12" s="152">
        <v>-392.5</v>
      </c>
      <c r="F12" s="23">
        <v>2443.9899999999998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f t="shared" si="0"/>
        <v>392.5</v>
      </c>
    </row>
    <row r="13" spans="1:67" x14ac:dyDescent="0.25">
      <c r="A13" s="8" t="s">
        <v>34</v>
      </c>
      <c r="B13" s="8" t="s">
        <v>34</v>
      </c>
      <c r="C13" s="9" t="s">
        <v>181</v>
      </c>
      <c r="D13" s="45" t="s">
        <v>153</v>
      </c>
      <c r="E13" s="152">
        <v>-249.2</v>
      </c>
      <c r="F13" s="23">
        <v>2194.79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 t="shared" si="0"/>
        <v>249.2</v>
      </c>
    </row>
    <row r="14" spans="1:67" x14ac:dyDescent="0.25">
      <c r="A14" s="8" t="s">
        <v>34</v>
      </c>
      <c r="B14" s="13" t="s">
        <v>34</v>
      </c>
      <c r="C14" s="2" t="s">
        <v>185</v>
      </c>
      <c r="D14" s="45" t="s">
        <v>175</v>
      </c>
      <c r="E14" s="152">
        <v>-65.75</v>
      </c>
      <c r="F14" s="24">
        <v>2129.04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f t="shared" si="0"/>
        <v>65.75</v>
      </c>
    </row>
    <row r="15" spans="1:67" x14ac:dyDescent="0.25">
      <c r="A15" s="8" t="s">
        <v>34</v>
      </c>
      <c r="B15" s="13" t="s">
        <v>34</v>
      </c>
      <c r="C15" s="2" t="s">
        <v>186</v>
      </c>
      <c r="D15" s="3" t="s">
        <v>105</v>
      </c>
      <c r="E15" s="152">
        <v>-99.99</v>
      </c>
      <c r="F15" s="3">
        <v>2029.05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f t="shared" si="0"/>
        <v>99.99</v>
      </c>
    </row>
    <row r="16" spans="1:67" x14ac:dyDescent="0.25">
      <c r="A16" s="8" t="s">
        <v>35</v>
      </c>
      <c r="B16" s="13" t="s">
        <v>35</v>
      </c>
      <c r="C16" s="2" t="s">
        <v>187</v>
      </c>
      <c r="D16" s="3" t="s">
        <v>107</v>
      </c>
      <c r="E16" s="152">
        <v>-399.3</v>
      </c>
      <c r="F16" s="3">
        <v>1629.75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f t="shared" si="0"/>
        <v>399.3</v>
      </c>
    </row>
    <row r="17" spans="1:20" x14ac:dyDescent="0.25">
      <c r="A17" s="8" t="s">
        <v>36</v>
      </c>
      <c r="B17" s="13" t="s">
        <v>36</v>
      </c>
      <c r="C17" s="2" t="s">
        <v>188</v>
      </c>
      <c r="D17" s="3" t="s">
        <v>163</v>
      </c>
      <c r="E17" s="152">
        <v>-24.5</v>
      </c>
      <c r="F17" s="3">
        <v>1605.25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f t="shared" si="0"/>
        <v>24.5</v>
      </c>
    </row>
    <row r="18" spans="1:20" x14ac:dyDescent="0.25">
      <c r="A18" s="8" t="s">
        <v>36</v>
      </c>
      <c r="B18" s="13" t="s">
        <v>36</v>
      </c>
      <c r="C18" s="2" t="s">
        <v>189</v>
      </c>
      <c r="D18" s="3" t="s">
        <v>163</v>
      </c>
      <c r="E18" s="152">
        <v>-47.07</v>
      </c>
      <c r="F18" s="3">
        <v>1558.18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f t="shared" si="0"/>
        <v>47.07</v>
      </c>
    </row>
    <row r="19" spans="1:20" x14ac:dyDescent="0.25">
      <c r="A19" s="8" t="s">
        <v>36</v>
      </c>
      <c r="B19" s="13" t="s">
        <v>36</v>
      </c>
      <c r="C19" s="2" t="s">
        <v>181</v>
      </c>
      <c r="D19" s="3" t="s">
        <v>153</v>
      </c>
      <c r="E19" s="152">
        <v>-247.4</v>
      </c>
      <c r="F19" s="3">
        <v>1310.78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f t="shared" si="0"/>
        <v>247.4</v>
      </c>
    </row>
    <row r="20" spans="1:20" x14ac:dyDescent="0.25">
      <c r="A20" s="8" t="s">
        <v>37</v>
      </c>
      <c r="B20" s="13" t="s">
        <v>37</v>
      </c>
      <c r="C20" s="2" t="s">
        <v>190</v>
      </c>
      <c r="D20" s="3" t="s">
        <v>107</v>
      </c>
      <c r="E20" s="152">
        <v>-348</v>
      </c>
      <c r="F20" s="3">
        <v>962.78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f t="shared" si="0"/>
        <v>348</v>
      </c>
    </row>
    <row r="21" spans="1:20" x14ac:dyDescent="0.25">
      <c r="A21" s="8" t="s">
        <v>38</v>
      </c>
      <c r="B21" s="13" t="s">
        <v>38</v>
      </c>
      <c r="C21" s="2" t="s">
        <v>181</v>
      </c>
      <c r="D21" s="3" t="s">
        <v>153</v>
      </c>
      <c r="E21" s="152">
        <v>-255.7</v>
      </c>
      <c r="F21" s="3">
        <v>707.08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f t="shared" si="0"/>
        <v>255.7</v>
      </c>
    </row>
    <row r="22" spans="1:20" x14ac:dyDescent="0.25">
      <c r="A22" s="8" t="s">
        <v>39</v>
      </c>
      <c r="B22" s="3" t="s">
        <v>39</v>
      </c>
      <c r="C22" s="2" t="s">
        <v>188</v>
      </c>
      <c r="D22" s="3" t="s">
        <v>163</v>
      </c>
      <c r="E22" s="152">
        <v>-24.5</v>
      </c>
      <c r="F22" s="3">
        <v>682.58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f t="shared" si="0"/>
        <v>24.5</v>
      </c>
    </row>
    <row r="23" spans="1:20" x14ac:dyDescent="0.25">
      <c r="A23" s="8" t="s">
        <v>39</v>
      </c>
      <c r="B23" s="3" t="s">
        <v>39</v>
      </c>
      <c r="C23" s="2" t="s">
        <v>189</v>
      </c>
      <c r="D23" s="3" t="s">
        <v>163</v>
      </c>
      <c r="E23" s="152">
        <v>-47.07</v>
      </c>
      <c r="F23" s="3">
        <v>635.51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f t="shared" si="0"/>
        <v>47.07</v>
      </c>
    </row>
    <row r="24" spans="1:20" x14ac:dyDescent="0.25">
      <c r="A24" s="8" t="s">
        <v>39</v>
      </c>
      <c r="B24" s="3" t="s">
        <v>39</v>
      </c>
      <c r="C24" s="2" t="s">
        <v>181</v>
      </c>
      <c r="D24" s="3" t="s">
        <v>153</v>
      </c>
      <c r="E24" s="152">
        <v>-184.9</v>
      </c>
      <c r="F24" s="3">
        <v>450.61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f t="shared" si="0"/>
        <v>184.9</v>
      </c>
    </row>
    <row r="25" spans="1:20" x14ac:dyDescent="0.25">
      <c r="A25" s="8" t="s">
        <v>40</v>
      </c>
      <c r="B25" s="3" t="s">
        <v>40</v>
      </c>
      <c r="C25" s="2" t="s">
        <v>181</v>
      </c>
      <c r="D25" s="3" t="s">
        <v>153</v>
      </c>
      <c r="E25" s="152">
        <v>-301.39999999999998</v>
      </c>
      <c r="F25" s="3">
        <v>149.21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f t="shared" si="0"/>
        <v>301.39999999999998</v>
      </c>
    </row>
    <row r="26" spans="1:20" x14ac:dyDescent="0.25">
      <c r="A26" s="8" t="s">
        <v>41</v>
      </c>
      <c r="B26" s="3" t="s">
        <v>41</v>
      </c>
      <c r="C26" s="2" t="s">
        <v>181</v>
      </c>
      <c r="D26" s="3" t="s">
        <v>153</v>
      </c>
      <c r="E26" s="152">
        <v>-139.69999999999999</v>
      </c>
      <c r="F26" s="3">
        <v>9.51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f t="shared" si="0"/>
        <v>139.69999999999999</v>
      </c>
    </row>
    <row r="27" spans="1:20" x14ac:dyDescent="0.25">
      <c r="A27" s="8" t="s">
        <v>94</v>
      </c>
      <c r="B27" s="3" t="s">
        <v>94</v>
      </c>
      <c r="C27" s="2" t="s">
        <v>191</v>
      </c>
      <c r="D27" s="3" t="s">
        <v>106</v>
      </c>
      <c r="E27" s="152">
        <v>2999.99</v>
      </c>
      <c r="F27" s="3">
        <v>3009.5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f t="shared" si="0"/>
        <v>-2999.99</v>
      </c>
    </row>
    <row r="28" spans="1:20" x14ac:dyDescent="0.25">
      <c r="A28" s="8" t="s">
        <v>95</v>
      </c>
      <c r="B28" s="3" t="s">
        <v>96</v>
      </c>
      <c r="C28" s="2" t="s">
        <v>192</v>
      </c>
      <c r="D28" s="3" t="s">
        <v>104</v>
      </c>
      <c r="E28" s="152">
        <v>-24</v>
      </c>
      <c r="F28" s="3">
        <f>2983.75+1.75</f>
        <v>2985.5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f t="shared" si="0"/>
        <v>24</v>
      </c>
    </row>
    <row r="29" spans="1:20" x14ac:dyDescent="0.25">
      <c r="A29" s="8" t="s">
        <v>95</v>
      </c>
      <c r="B29" s="3" t="s">
        <v>96</v>
      </c>
      <c r="C29" s="2" t="s">
        <v>193</v>
      </c>
      <c r="D29" s="3" t="s">
        <v>108</v>
      </c>
      <c r="E29" s="152">
        <v>-1.75</v>
      </c>
      <c r="F29" s="3">
        <v>2983.75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f t="shared" si="0"/>
        <v>1.75</v>
      </c>
    </row>
    <row r="30" spans="1:20" x14ac:dyDescent="0.25">
      <c r="A30" s="8" t="s">
        <v>95</v>
      </c>
      <c r="B30" s="3" t="s">
        <v>96</v>
      </c>
      <c r="C30" s="2" t="s">
        <v>237</v>
      </c>
      <c r="D30" s="3" t="s">
        <v>150</v>
      </c>
      <c r="E30" s="152">
        <v>-68.16</v>
      </c>
      <c r="F30" s="3">
        <v>2915.59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f t="shared" si="0"/>
        <v>68.16</v>
      </c>
    </row>
    <row r="31" spans="1:20" x14ac:dyDescent="0.25">
      <c r="B31" s="3"/>
      <c r="C31" s="13"/>
      <c r="D31" s="3"/>
      <c r="E31" s="3"/>
      <c r="F31" s="3"/>
      <c r="G31" s="3"/>
      <c r="H31" s="3"/>
      <c r="I31" s="10"/>
      <c r="J31" s="3"/>
      <c r="K31" s="3"/>
      <c r="L31" s="10"/>
      <c r="M31" s="3"/>
      <c r="N31" s="2"/>
      <c r="T31" s="4">
        <f t="shared" si="0"/>
        <v>0</v>
      </c>
    </row>
    <row r="32" spans="1:20" x14ac:dyDescent="0.25">
      <c r="B32" s="3"/>
      <c r="C32" s="12"/>
      <c r="D32" s="3"/>
      <c r="E32" s="3"/>
      <c r="F32" s="3"/>
      <c r="G32" s="3"/>
      <c r="H32" s="3"/>
      <c r="I32" s="10"/>
      <c r="J32" s="3"/>
      <c r="K32" s="3"/>
      <c r="L32" s="10"/>
      <c r="M32" s="3"/>
      <c r="N32" s="2"/>
      <c r="T32" s="4">
        <f t="shared" si="0"/>
        <v>0</v>
      </c>
    </row>
    <row r="33" spans="2:20" x14ac:dyDescent="0.25">
      <c r="B33" s="3"/>
      <c r="C33" s="12"/>
      <c r="D33" s="14"/>
      <c r="E33" s="3"/>
      <c r="F33" s="3"/>
      <c r="G33" s="3"/>
      <c r="H33" s="3"/>
      <c r="I33" s="10"/>
      <c r="J33" s="3"/>
      <c r="K33" s="3"/>
      <c r="L33" s="10"/>
      <c r="M33" s="3"/>
      <c r="N33" s="2"/>
      <c r="O33" s="8"/>
      <c r="T33" s="4">
        <f t="shared" si="0"/>
        <v>0</v>
      </c>
    </row>
    <row r="34" spans="2:20" x14ac:dyDescent="0.25">
      <c r="B34" s="3"/>
      <c r="C34" s="2"/>
      <c r="D34" s="3"/>
      <c r="E34" s="3"/>
      <c r="F34" s="3"/>
      <c r="G34" s="3"/>
      <c r="H34" s="3"/>
      <c r="I34" s="10"/>
      <c r="J34" s="3"/>
      <c r="K34" s="3"/>
      <c r="L34" s="10"/>
      <c r="M34" s="3"/>
      <c r="N34" s="2"/>
      <c r="T34" s="4">
        <f t="shared" ref="T34:T65" si="1">SUM(G34:S34)-E34</f>
        <v>0</v>
      </c>
    </row>
    <row r="35" spans="2:20" x14ac:dyDescent="0.25">
      <c r="B35" s="3"/>
      <c r="C35" s="2"/>
      <c r="D35" s="3"/>
      <c r="E35" s="3"/>
      <c r="F35" s="3"/>
      <c r="G35" s="3"/>
      <c r="H35" s="3"/>
      <c r="I35" s="10"/>
      <c r="J35" s="3"/>
      <c r="K35" s="3"/>
      <c r="L35" s="10"/>
      <c r="M35" s="3"/>
      <c r="N35" s="2"/>
      <c r="T35" s="4">
        <f t="shared" si="1"/>
        <v>0</v>
      </c>
    </row>
    <row r="36" spans="2:20" x14ac:dyDescent="0.25">
      <c r="B36" s="3"/>
      <c r="C36" s="2"/>
      <c r="D36" s="3"/>
      <c r="E36" s="3"/>
      <c r="F36" s="3"/>
      <c r="G36" s="3"/>
      <c r="H36" s="3"/>
      <c r="I36" s="10"/>
      <c r="J36" s="3"/>
      <c r="K36" s="3"/>
      <c r="L36" s="10"/>
      <c r="M36" s="3"/>
      <c r="N36" s="2"/>
      <c r="T36" s="4">
        <f t="shared" si="1"/>
        <v>0</v>
      </c>
    </row>
    <row r="37" spans="2:20" x14ac:dyDescent="0.25">
      <c r="B37" s="3"/>
      <c r="C37" s="2"/>
      <c r="D37" s="3"/>
      <c r="E37" s="3"/>
      <c r="F37" s="3"/>
      <c r="G37" s="3"/>
      <c r="H37" s="3"/>
      <c r="I37" s="10"/>
      <c r="J37" s="3"/>
      <c r="K37" s="3"/>
      <c r="L37" s="10"/>
      <c r="M37" s="3"/>
      <c r="N37" s="2"/>
      <c r="T37" s="4">
        <f t="shared" si="1"/>
        <v>0</v>
      </c>
    </row>
    <row r="38" spans="2:20" x14ac:dyDescent="0.25">
      <c r="B38" s="3"/>
      <c r="C38" s="2"/>
      <c r="D38" s="3"/>
      <c r="E38" s="3"/>
      <c r="F38" s="3"/>
      <c r="G38" s="3"/>
      <c r="H38" s="3"/>
      <c r="I38" s="10"/>
      <c r="J38" s="3"/>
      <c r="K38" s="3"/>
      <c r="L38" s="10"/>
      <c r="M38" s="3"/>
      <c r="N38" s="2"/>
      <c r="T38" s="4">
        <f t="shared" si="1"/>
        <v>0</v>
      </c>
    </row>
    <row r="39" spans="2:20" x14ac:dyDescent="0.25">
      <c r="B39" s="3"/>
      <c r="C39" s="2"/>
      <c r="D39" s="3"/>
      <c r="E39" s="3"/>
      <c r="F39" s="3"/>
      <c r="G39" s="3"/>
      <c r="H39" s="3"/>
      <c r="I39" s="10"/>
      <c r="J39" s="3"/>
      <c r="K39" s="3"/>
      <c r="L39" s="10"/>
      <c r="M39" s="3"/>
      <c r="N39" s="2"/>
      <c r="T39" s="4">
        <f t="shared" si="1"/>
        <v>0</v>
      </c>
    </row>
    <row r="40" spans="2:20" x14ac:dyDescent="0.25">
      <c r="B40" s="3"/>
      <c r="C40" s="2"/>
      <c r="D40" s="3"/>
      <c r="E40" s="3"/>
      <c r="F40" s="3"/>
      <c r="G40" s="3"/>
      <c r="H40" s="3"/>
      <c r="I40" s="10"/>
      <c r="J40" s="3"/>
      <c r="K40" s="3"/>
      <c r="L40" s="10"/>
      <c r="M40" s="3"/>
      <c r="N40" s="2"/>
      <c r="T40" s="4">
        <f t="shared" si="1"/>
        <v>0</v>
      </c>
    </row>
    <row r="41" spans="2:20" x14ac:dyDescent="0.25">
      <c r="B41" s="3"/>
      <c r="C41" s="2"/>
      <c r="D41" s="3"/>
      <c r="E41" s="3"/>
      <c r="F41" s="3"/>
      <c r="G41" s="3"/>
      <c r="H41" s="3"/>
      <c r="I41" s="10"/>
      <c r="J41" s="3"/>
      <c r="K41" s="3"/>
      <c r="L41" s="10"/>
      <c r="M41" s="3"/>
      <c r="N41" s="2"/>
      <c r="T41" s="4">
        <f t="shared" si="1"/>
        <v>0</v>
      </c>
    </row>
    <row r="42" spans="2:20" x14ac:dyDescent="0.25">
      <c r="B42" s="3"/>
      <c r="C42" s="2"/>
      <c r="D42" s="3"/>
      <c r="E42" s="3"/>
      <c r="F42" s="3"/>
      <c r="G42" s="3"/>
      <c r="H42" s="3"/>
      <c r="I42" s="10"/>
      <c r="J42" s="3"/>
      <c r="K42" s="3"/>
      <c r="L42" s="10"/>
      <c r="M42" s="3"/>
      <c r="N42" s="2"/>
      <c r="T42" s="4">
        <f t="shared" si="1"/>
        <v>0</v>
      </c>
    </row>
    <row r="43" spans="2:20" x14ac:dyDescent="0.25">
      <c r="B43" s="3"/>
      <c r="C43" s="2"/>
      <c r="D43" s="3"/>
      <c r="E43" s="3"/>
      <c r="F43" s="3"/>
      <c r="G43" s="3"/>
      <c r="H43" s="3"/>
      <c r="I43" s="10"/>
      <c r="J43" s="3"/>
      <c r="K43" s="3"/>
      <c r="L43" s="10"/>
      <c r="M43" s="3"/>
      <c r="N43" s="2"/>
      <c r="T43" s="4">
        <f t="shared" si="1"/>
        <v>0</v>
      </c>
    </row>
    <row r="44" spans="2:20" x14ac:dyDescent="0.25">
      <c r="B44" s="3"/>
      <c r="C44" s="2"/>
      <c r="D44" s="3"/>
      <c r="E44" s="3"/>
      <c r="F44" s="3"/>
      <c r="G44" s="3"/>
      <c r="H44" s="3"/>
      <c r="I44" s="10"/>
      <c r="J44" s="3"/>
      <c r="K44" s="3"/>
      <c r="L44" s="10"/>
      <c r="M44" s="3"/>
      <c r="N44" s="2"/>
      <c r="T44" s="4">
        <f t="shared" si="1"/>
        <v>0</v>
      </c>
    </row>
    <row r="45" spans="2:20" x14ac:dyDescent="0.25">
      <c r="B45" s="3"/>
      <c r="C45" s="2"/>
      <c r="D45" s="3"/>
      <c r="E45" s="3"/>
      <c r="F45" s="3"/>
      <c r="G45" s="3"/>
      <c r="H45" s="3"/>
      <c r="I45" s="10"/>
      <c r="J45" s="3"/>
      <c r="K45" s="3"/>
      <c r="L45" s="10"/>
      <c r="M45" s="3"/>
      <c r="N45" s="2"/>
      <c r="T45" s="4">
        <f t="shared" si="1"/>
        <v>0</v>
      </c>
    </row>
    <row r="46" spans="2:20" x14ac:dyDescent="0.25">
      <c r="B46" s="3"/>
      <c r="C46" s="2"/>
      <c r="D46" s="3"/>
      <c r="E46" s="3"/>
      <c r="F46" s="3"/>
      <c r="G46" s="3"/>
      <c r="H46" s="3"/>
      <c r="I46" s="10"/>
      <c r="J46" s="3"/>
      <c r="K46" s="3"/>
      <c r="L46" s="10"/>
      <c r="M46" s="3"/>
      <c r="N46" s="2"/>
      <c r="T46" s="4">
        <f t="shared" si="1"/>
        <v>0</v>
      </c>
    </row>
    <row r="47" spans="2:20" x14ac:dyDescent="0.25">
      <c r="B47" s="3"/>
      <c r="C47" s="2"/>
      <c r="D47" s="3"/>
      <c r="E47" s="3"/>
      <c r="F47" s="3"/>
      <c r="G47" s="3"/>
      <c r="H47" s="3"/>
      <c r="I47" s="10"/>
      <c r="J47" s="3"/>
      <c r="K47" s="3"/>
      <c r="L47" s="10"/>
      <c r="M47" s="3"/>
      <c r="N47" s="2"/>
      <c r="T47" s="4">
        <f t="shared" si="1"/>
        <v>0</v>
      </c>
    </row>
    <row r="48" spans="2:20" x14ac:dyDescent="0.25">
      <c r="B48" s="3"/>
      <c r="C48" s="2"/>
      <c r="D48" s="3"/>
      <c r="E48" s="3"/>
      <c r="F48" s="3"/>
      <c r="G48" s="3"/>
      <c r="H48" s="3"/>
      <c r="I48" s="10"/>
      <c r="J48" s="3"/>
      <c r="K48" s="3"/>
      <c r="L48" s="10"/>
      <c r="M48" s="3"/>
      <c r="N48" s="2"/>
      <c r="T48" s="4">
        <f t="shared" si="1"/>
        <v>0</v>
      </c>
    </row>
    <row r="49" spans="1:20" x14ac:dyDescent="0.25">
      <c r="B49" s="3"/>
      <c r="C49" s="2"/>
      <c r="D49" s="3"/>
      <c r="E49" s="3"/>
      <c r="F49" s="3"/>
      <c r="G49" s="3"/>
      <c r="H49" s="3"/>
      <c r="I49" s="10"/>
      <c r="J49" s="3"/>
      <c r="K49" s="3"/>
      <c r="L49" s="10"/>
      <c r="M49" s="3"/>
      <c r="N49" s="2"/>
      <c r="T49" s="4">
        <f t="shared" si="1"/>
        <v>0</v>
      </c>
    </row>
    <row r="50" spans="1:20" x14ac:dyDescent="0.25">
      <c r="B50" s="3"/>
      <c r="C50" s="2"/>
      <c r="D50" s="3"/>
      <c r="E50" s="3"/>
      <c r="F50" s="3"/>
      <c r="G50" s="3"/>
      <c r="H50" s="3"/>
      <c r="I50" s="10"/>
      <c r="J50" s="3"/>
      <c r="K50" s="3"/>
      <c r="L50" s="10"/>
      <c r="M50" s="3"/>
      <c r="N50" s="2"/>
      <c r="T50" s="4">
        <f t="shared" si="1"/>
        <v>0</v>
      </c>
    </row>
    <row r="51" spans="1:20" x14ac:dyDescent="0.25">
      <c r="B51" s="3"/>
      <c r="C51" s="3"/>
      <c r="D51" s="15"/>
      <c r="E51" s="3"/>
      <c r="F51" s="3"/>
      <c r="G51" s="3"/>
      <c r="H51" s="3"/>
      <c r="I51" s="10"/>
      <c r="J51" s="3"/>
      <c r="K51" s="3"/>
      <c r="L51" s="10"/>
      <c r="M51" s="3"/>
      <c r="N51" s="2"/>
      <c r="T51" s="4">
        <f t="shared" si="1"/>
        <v>0</v>
      </c>
    </row>
    <row r="52" spans="1:20" x14ac:dyDescent="0.25">
      <c r="A52" s="16"/>
      <c r="B52" s="17"/>
      <c r="C52" s="18"/>
      <c r="D52" s="19"/>
      <c r="E52" s="19"/>
      <c r="F52" s="19"/>
      <c r="G52" s="20"/>
      <c r="H52" s="20"/>
      <c r="I52" s="20"/>
      <c r="J52" s="20"/>
      <c r="K52" s="20"/>
      <c r="L52" s="20"/>
      <c r="M52" s="19"/>
      <c r="N52" s="19"/>
      <c r="T52" s="4">
        <f t="shared" si="1"/>
        <v>0</v>
      </c>
    </row>
    <row r="53" spans="1:20" x14ac:dyDescent="0.25">
      <c r="T53" s="4">
        <f t="shared" si="1"/>
        <v>0</v>
      </c>
    </row>
    <row r="54" spans="1:20" x14ac:dyDescent="0.25">
      <c r="L54" s="22"/>
      <c r="T54" s="4">
        <f t="shared" si="1"/>
        <v>0</v>
      </c>
    </row>
    <row r="55" spans="1:20" x14ac:dyDescent="0.25">
      <c r="T55" s="4">
        <f t="shared" si="1"/>
        <v>0</v>
      </c>
    </row>
    <row r="56" spans="1:20" x14ac:dyDescent="0.25">
      <c r="T56" s="4">
        <f t="shared" si="1"/>
        <v>0</v>
      </c>
    </row>
    <row r="57" spans="1:20" x14ac:dyDescent="0.25">
      <c r="T57" s="4">
        <f t="shared" si="1"/>
        <v>0</v>
      </c>
    </row>
    <row r="58" spans="1:20" x14ac:dyDescent="0.25">
      <c r="T58" s="4">
        <f t="shared" si="1"/>
        <v>0</v>
      </c>
    </row>
    <row r="59" spans="1:20" x14ac:dyDescent="0.25">
      <c r="T59" s="4">
        <f t="shared" si="1"/>
        <v>0</v>
      </c>
    </row>
    <row r="60" spans="1:20" x14ac:dyDescent="0.25">
      <c r="T60" s="4">
        <f t="shared" si="1"/>
        <v>0</v>
      </c>
    </row>
    <row r="61" spans="1:20" x14ac:dyDescent="0.25">
      <c r="T61" s="4">
        <f t="shared" si="1"/>
        <v>0</v>
      </c>
    </row>
    <row r="62" spans="1:20" x14ac:dyDescent="0.25">
      <c r="T62" s="4">
        <f t="shared" si="1"/>
        <v>0</v>
      </c>
    </row>
    <row r="63" spans="1:20" x14ac:dyDescent="0.25">
      <c r="T63" s="4">
        <f t="shared" si="1"/>
        <v>0</v>
      </c>
    </row>
    <row r="64" spans="1:20" x14ac:dyDescent="0.25">
      <c r="T64" s="4">
        <f t="shared" si="1"/>
        <v>0</v>
      </c>
    </row>
    <row r="65" spans="20:20" x14ac:dyDescent="0.25">
      <c r="T65" s="4">
        <f t="shared" si="1"/>
        <v>0</v>
      </c>
    </row>
    <row r="66" spans="20:20" x14ac:dyDescent="0.25">
      <c r="T66" s="4">
        <f t="shared" ref="T66:T68" si="2">SUM(G66:S66)-E66</f>
        <v>0</v>
      </c>
    </row>
    <row r="67" spans="20:20" x14ac:dyDescent="0.25">
      <c r="T67" s="4">
        <f t="shared" si="2"/>
        <v>0</v>
      </c>
    </row>
    <row r="68" spans="20:20" x14ac:dyDescent="0.25">
      <c r="T68" s="4">
        <f t="shared" si="2"/>
        <v>0</v>
      </c>
    </row>
  </sheetData>
  <autoFilter ref="A1:T59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BO200"/>
  <sheetViews>
    <sheetView showGridLines="0" zoomScale="80" zoomScaleNormal="80" workbookViewId="0">
      <pane xSplit="7" ySplit="1" topLeftCell="M23" activePane="bottomRight" state="frozen"/>
      <selection pane="topRight" activeCell="G1" sqref="G1"/>
      <selection pane="bottomLeft" activeCell="A2" sqref="A2"/>
      <selection pane="bottomRight" activeCell="O44" sqref="O44"/>
    </sheetView>
  </sheetViews>
  <sheetFormatPr baseColWidth="10" defaultRowHeight="15" x14ac:dyDescent="0.25"/>
  <cols>
    <col min="1" max="1" width="45.85546875" style="8" bestFit="1" customWidth="1"/>
    <col min="2" max="2" width="11.5703125" style="21" bestFit="1" customWidth="1"/>
    <col min="3" max="3" width="11.5703125" style="9" bestFit="1" customWidth="1"/>
    <col min="4" max="4" width="47.7109375" style="4" customWidth="1"/>
    <col min="5" max="5" width="29.5703125" style="4" bestFit="1" customWidth="1"/>
    <col min="6" max="6" width="9.42578125" style="4" bestFit="1" customWidth="1"/>
    <col min="7" max="7" width="8.42578125" style="4" bestFit="1" customWidth="1"/>
    <col min="8" max="8" width="22.7109375" style="4" bestFit="1" customWidth="1"/>
    <col min="9" max="9" width="8.7109375" style="4" bestFit="1" customWidth="1"/>
    <col min="10" max="10" width="11.42578125" style="4" bestFit="1" customWidth="1"/>
    <col min="11" max="11" width="18.140625" style="4" bestFit="1" customWidth="1"/>
    <col min="12" max="12" width="11.7109375" style="4" bestFit="1" customWidth="1"/>
    <col min="13" max="13" width="21.5703125" style="4" bestFit="1" customWidth="1"/>
    <col min="14" max="14" width="6.85546875" style="4" bestFit="1" customWidth="1"/>
    <col min="15" max="15" width="21.28515625" style="4" bestFit="1" customWidth="1"/>
    <col min="16" max="16" width="8.5703125" style="4" bestFit="1" customWidth="1"/>
    <col min="17" max="18" width="7.28515625" style="4" bestFit="1" customWidth="1"/>
    <col min="19" max="19" width="22.7109375" style="4" bestFit="1" customWidth="1"/>
    <col min="20" max="20" width="17.140625" style="4" bestFit="1" customWidth="1"/>
    <col min="21" max="16384" width="11.42578125" style="4"/>
  </cols>
  <sheetData>
    <row r="1" spans="1:67" s="7" customFormat="1" x14ac:dyDescent="0.25">
      <c r="A1" s="5" t="s">
        <v>22</v>
      </c>
      <c r="B1" s="5" t="s">
        <v>23</v>
      </c>
      <c r="C1" s="6" t="s">
        <v>4</v>
      </c>
      <c r="D1" s="5" t="s">
        <v>24</v>
      </c>
      <c r="E1" s="5"/>
      <c r="F1" s="5" t="s">
        <v>25</v>
      </c>
      <c r="G1" s="5" t="s">
        <v>1</v>
      </c>
      <c r="H1" s="5" t="s">
        <v>172</v>
      </c>
      <c r="I1" s="5" t="s">
        <v>103</v>
      </c>
      <c r="J1" s="5" t="s">
        <v>49</v>
      </c>
      <c r="K1" s="5" t="s">
        <v>106</v>
      </c>
      <c r="L1" s="5" t="s">
        <v>170</v>
      </c>
      <c r="M1" s="5" t="s">
        <v>171</v>
      </c>
      <c r="N1" s="5" t="s">
        <v>113</v>
      </c>
      <c r="O1" s="7" t="s">
        <v>162</v>
      </c>
      <c r="P1" s="7" t="str">
        <f>+'Registre de caixa'!I1</f>
        <v>Total</v>
      </c>
    </row>
    <row r="2" spans="1:67" x14ac:dyDescent="0.25">
      <c r="A2" s="8" t="s">
        <v>194</v>
      </c>
      <c r="B2" s="62">
        <v>43483</v>
      </c>
      <c r="C2" s="9">
        <v>43483</v>
      </c>
      <c r="D2" s="25" t="s">
        <v>42</v>
      </c>
      <c r="E2" s="23" t="s">
        <v>166</v>
      </c>
      <c r="F2" s="113">
        <v>50</v>
      </c>
      <c r="G2" s="23">
        <v>50</v>
      </c>
      <c r="H2" s="23"/>
      <c r="I2" s="23"/>
      <c r="J2" s="23"/>
      <c r="K2" s="23"/>
      <c r="L2" s="23"/>
      <c r="M2" s="23"/>
      <c r="N2" s="23"/>
      <c r="O2" s="23">
        <f>+F2</f>
        <v>50</v>
      </c>
      <c r="P2" s="23">
        <f t="shared" ref="P2:P33" si="0">SUM(H2:O2)-F2</f>
        <v>0</v>
      </c>
      <c r="Q2" s="23"/>
      <c r="R2" s="23"/>
      <c r="S2" s="23"/>
      <c r="T2" s="23"/>
    </row>
    <row r="3" spans="1:67" s="11" customFormat="1" x14ac:dyDescent="0.25">
      <c r="A3" s="8" t="s">
        <v>195</v>
      </c>
      <c r="B3" s="8">
        <v>43484</v>
      </c>
      <c r="C3" s="9">
        <v>43484</v>
      </c>
      <c r="D3" s="45" t="s">
        <v>42</v>
      </c>
      <c r="E3" s="3" t="s">
        <v>108</v>
      </c>
      <c r="F3" s="111">
        <v>-1.56</v>
      </c>
      <c r="G3" s="23">
        <v>48.44</v>
      </c>
      <c r="H3" s="23"/>
      <c r="I3" s="23"/>
      <c r="J3" s="23"/>
      <c r="K3" s="23"/>
      <c r="L3" s="23">
        <f>+F3</f>
        <v>-1.56</v>
      </c>
      <c r="M3" s="23"/>
      <c r="N3" s="23"/>
      <c r="O3" s="23"/>
      <c r="P3" s="23">
        <f t="shared" si="0"/>
        <v>0</v>
      </c>
      <c r="Q3" s="23"/>
      <c r="R3" s="23"/>
      <c r="S3" s="23"/>
      <c r="T3" s="2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x14ac:dyDescent="0.25">
      <c r="A4" s="8" t="s">
        <v>196</v>
      </c>
      <c r="B4" s="62">
        <v>43485</v>
      </c>
      <c r="C4" s="9">
        <v>43485</v>
      </c>
      <c r="D4" s="25" t="s">
        <v>42</v>
      </c>
      <c r="E4" s="3" t="s">
        <v>106</v>
      </c>
      <c r="F4" s="111">
        <v>50</v>
      </c>
      <c r="G4" s="23">
        <v>98.44</v>
      </c>
      <c r="H4" s="23"/>
      <c r="I4" s="23"/>
      <c r="J4" s="23"/>
      <c r="K4" s="23"/>
      <c r="L4" s="23"/>
      <c r="M4" s="23"/>
      <c r="N4" s="23"/>
      <c r="O4" s="23">
        <f>+F4</f>
        <v>50</v>
      </c>
      <c r="P4" s="23">
        <f t="shared" si="0"/>
        <v>0</v>
      </c>
      <c r="Q4" s="23"/>
      <c r="R4" s="23"/>
      <c r="S4" s="23"/>
      <c r="T4" s="23"/>
    </row>
    <row r="5" spans="1:67" x14ac:dyDescent="0.25">
      <c r="A5" s="8" t="s">
        <v>197</v>
      </c>
      <c r="B5" s="8">
        <v>43498</v>
      </c>
      <c r="C5" s="9">
        <v>43497</v>
      </c>
      <c r="D5" s="45" t="s">
        <v>43</v>
      </c>
      <c r="E5" s="3" t="s">
        <v>112</v>
      </c>
      <c r="F5" s="111">
        <v>967</v>
      </c>
      <c r="G5" s="23">
        <v>1065.44</v>
      </c>
      <c r="H5" s="23">
        <f>+F5</f>
        <v>967</v>
      </c>
      <c r="I5" s="23"/>
      <c r="J5" s="23"/>
      <c r="K5" s="23"/>
      <c r="L5" s="23"/>
      <c r="M5" s="23"/>
      <c r="N5" s="23"/>
      <c r="O5" s="23"/>
      <c r="P5" s="23">
        <f t="shared" si="0"/>
        <v>0</v>
      </c>
      <c r="Q5" s="23"/>
      <c r="R5" s="23"/>
      <c r="S5" s="23"/>
      <c r="T5" s="23"/>
    </row>
    <row r="6" spans="1:67" x14ac:dyDescent="0.25">
      <c r="A6" s="8" t="s">
        <v>198</v>
      </c>
      <c r="B6" s="8">
        <v>43498</v>
      </c>
      <c r="C6" s="9">
        <v>43497</v>
      </c>
      <c r="D6" s="25" t="s">
        <v>43</v>
      </c>
      <c r="E6" s="3" t="s">
        <v>103</v>
      </c>
      <c r="F6" s="111">
        <v>430</v>
      </c>
      <c r="G6" s="23">
        <v>1495.44</v>
      </c>
      <c r="H6" s="23"/>
      <c r="I6" s="23">
        <f>+F6</f>
        <v>430</v>
      </c>
      <c r="J6" s="23"/>
      <c r="K6" s="23"/>
      <c r="L6" s="23"/>
      <c r="M6" s="23"/>
      <c r="N6" s="23"/>
      <c r="O6" s="23"/>
      <c r="P6" s="23">
        <f t="shared" si="0"/>
        <v>0</v>
      </c>
      <c r="Q6" s="23"/>
      <c r="R6" s="23"/>
      <c r="S6" s="23"/>
      <c r="T6" s="23"/>
    </row>
    <row r="7" spans="1:67" x14ac:dyDescent="0.25">
      <c r="A7" s="8" t="s">
        <v>199</v>
      </c>
      <c r="B7" s="8">
        <v>43498</v>
      </c>
      <c r="C7" s="9">
        <v>43497</v>
      </c>
      <c r="D7" s="25" t="s">
        <v>42</v>
      </c>
      <c r="E7" s="3" t="s">
        <v>108</v>
      </c>
      <c r="F7" s="111">
        <v>-37.270000000000003</v>
      </c>
      <c r="G7" s="23">
        <v>1458.17</v>
      </c>
      <c r="H7" s="23"/>
      <c r="I7" s="23"/>
      <c r="J7" s="23"/>
      <c r="K7" s="23"/>
      <c r="L7" s="23">
        <f t="shared" ref="L7:L8" si="1">+F7</f>
        <v>-37.270000000000003</v>
      </c>
      <c r="M7" s="23"/>
      <c r="N7" s="23"/>
      <c r="O7" s="23"/>
      <c r="P7" s="23">
        <f t="shared" si="0"/>
        <v>0</v>
      </c>
      <c r="Q7" s="23"/>
      <c r="R7" s="23"/>
      <c r="S7" s="23"/>
      <c r="T7" s="23"/>
    </row>
    <row r="8" spans="1:67" x14ac:dyDescent="0.25">
      <c r="A8" s="8" t="s">
        <v>200</v>
      </c>
      <c r="B8" s="8">
        <v>43498</v>
      </c>
      <c r="C8" s="9">
        <v>43497</v>
      </c>
      <c r="D8" s="45" t="s">
        <v>42</v>
      </c>
      <c r="E8" s="3" t="s">
        <v>108</v>
      </c>
      <c r="F8" s="111">
        <v>-72.84</v>
      </c>
      <c r="G8" s="23">
        <v>1385.33</v>
      </c>
      <c r="H8" s="23"/>
      <c r="I8" s="23"/>
      <c r="J8" s="23"/>
      <c r="K8" s="23"/>
      <c r="L8" s="23">
        <f t="shared" si="1"/>
        <v>-72.84</v>
      </c>
      <c r="M8" s="23"/>
      <c r="N8" s="23"/>
      <c r="O8" s="23"/>
      <c r="P8" s="23">
        <f t="shared" si="0"/>
        <v>0</v>
      </c>
      <c r="Q8" s="23"/>
      <c r="R8" s="23"/>
      <c r="S8" s="23"/>
      <c r="T8" s="23"/>
    </row>
    <row r="9" spans="1:67" x14ac:dyDescent="0.25">
      <c r="A9" s="8" t="s">
        <v>197</v>
      </c>
      <c r="B9" s="8">
        <v>43500</v>
      </c>
      <c r="C9" s="9">
        <v>43500</v>
      </c>
      <c r="D9" s="45" t="s">
        <v>43</v>
      </c>
      <c r="E9" s="3" t="s">
        <v>112</v>
      </c>
      <c r="F9" s="111">
        <v>1550</v>
      </c>
      <c r="G9" s="23">
        <v>2935.33</v>
      </c>
      <c r="H9" s="23">
        <f>+F9</f>
        <v>1550</v>
      </c>
      <c r="I9" s="23"/>
      <c r="J9" s="23"/>
      <c r="K9" s="23"/>
      <c r="L9" s="23"/>
      <c r="M9" s="23"/>
      <c r="N9" s="23"/>
      <c r="O9" s="23"/>
      <c r="P9" s="23">
        <f t="shared" si="0"/>
        <v>0</v>
      </c>
      <c r="Q9" s="23"/>
      <c r="R9" s="23"/>
      <c r="S9" s="23"/>
      <c r="T9" s="23"/>
    </row>
    <row r="10" spans="1:67" x14ac:dyDescent="0.25">
      <c r="A10" s="8" t="s">
        <v>198</v>
      </c>
      <c r="B10" s="8">
        <v>43500</v>
      </c>
      <c r="C10" s="9">
        <v>43500</v>
      </c>
      <c r="D10" s="45" t="s">
        <v>43</v>
      </c>
      <c r="E10" s="3" t="s">
        <v>103</v>
      </c>
      <c r="F10" s="111">
        <v>450</v>
      </c>
      <c r="G10" s="23">
        <v>3385.33</v>
      </c>
      <c r="H10" s="23"/>
      <c r="I10" s="23">
        <f>+F10</f>
        <v>450</v>
      </c>
      <c r="J10" s="23"/>
      <c r="K10" s="23"/>
      <c r="L10" s="23"/>
      <c r="M10" s="23"/>
      <c r="N10" s="23"/>
      <c r="O10" s="23"/>
      <c r="P10" s="23">
        <f t="shared" si="0"/>
        <v>0</v>
      </c>
      <c r="Q10" s="23"/>
      <c r="R10" s="23"/>
      <c r="S10" s="23"/>
      <c r="T10" s="23"/>
    </row>
    <row r="11" spans="1:67" x14ac:dyDescent="0.25">
      <c r="A11" s="8" t="s">
        <v>199</v>
      </c>
      <c r="B11" s="8">
        <v>43500</v>
      </c>
      <c r="C11" s="9">
        <v>43500</v>
      </c>
      <c r="D11" s="45" t="s">
        <v>42</v>
      </c>
      <c r="E11" s="3" t="s">
        <v>108</v>
      </c>
      <c r="F11" s="111">
        <v>-54.21</v>
      </c>
      <c r="G11" s="23">
        <v>3331.12</v>
      </c>
      <c r="H11" s="23"/>
      <c r="I11" s="23"/>
      <c r="J11" s="23"/>
      <c r="K11" s="23"/>
      <c r="L11" s="23">
        <f t="shared" ref="L11:L16" si="2">+F11</f>
        <v>-54.21</v>
      </c>
      <c r="M11" s="23"/>
      <c r="N11" s="23"/>
      <c r="O11" s="23"/>
      <c r="P11" s="23">
        <f t="shared" si="0"/>
        <v>0</v>
      </c>
      <c r="Q11" s="23"/>
      <c r="R11" s="23"/>
      <c r="S11" s="23"/>
      <c r="T11" s="23"/>
    </row>
    <row r="12" spans="1:67" x14ac:dyDescent="0.25">
      <c r="A12" s="8" t="s">
        <v>200</v>
      </c>
      <c r="B12" s="8">
        <v>43500</v>
      </c>
      <c r="C12" s="9">
        <v>43500</v>
      </c>
      <c r="D12" s="25" t="s">
        <v>42</v>
      </c>
      <c r="E12" s="3" t="s">
        <v>108</v>
      </c>
      <c r="F12" s="111">
        <v>-76.23</v>
      </c>
      <c r="G12" s="23">
        <v>3254.89</v>
      </c>
      <c r="H12" s="23"/>
      <c r="I12" s="23"/>
      <c r="J12" s="23"/>
      <c r="K12" s="23"/>
      <c r="L12" s="23">
        <f t="shared" si="2"/>
        <v>-76.23</v>
      </c>
      <c r="M12" s="23"/>
      <c r="N12" s="23"/>
      <c r="O12" s="23"/>
      <c r="P12" s="23">
        <f t="shared" si="0"/>
        <v>0</v>
      </c>
      <c r="Q12" s="23"/>
      <c r="R12" s="23"/>
      <c r="S12" s="23"/>
      <c r="T12" s="23"/>
    </row>
    <row r="13" spans="1:67" x14ac:dyDescent="0.25">
      <c r="A13" s="8" t="s">
        <v>201</v>
      </c>
      <c r="B13" s="8">
        <v>43501</v>
      </c>
      <c r="C13" s="9">
        <v>43497</v>
      </c>
      <c r="D13" s="45" t="s">
        <v>42</v>
      </c>
      <c r="E13" s="3" t="s">
        <v>151</v>
      </c>
      <c r="F13" s="111">
        <v>21.3</v>
      </c>
      <c r="G13" s="23">
        <v>3276.19</v>
      </c>
      <c r="H13" s="23"/>
      <c r="I13" s="23"/>
      <c r="J13" s="23"/>
      <c r="K13" s="23"/>
      <c r="L13" s="23">
        <f t="shared" si="2"/>
        <v>21.3</v>
      </c>
      <c r="M13" s="23"/>
      <c r="N13" s="23"/>
      <c r="O13" s="23"/>
      <c r="P13" s="23">
        <f t="shared" si="0"/>
        <v>0</v>
      </c>
      <c r="Q13" s="23"/>
      <c r="R13" s="23"/>
      <c r="S13" s="23"/>
      <c r="T13" s="23"/>
    </row>
    <row r="14" spans="1:67" x14ac:dyDescent="0.25">
      <c r="A14" s="8" t="s">
        <v>201</v>
      </c>
      <c r="B14" s="13">
        <v>43501</v>
      </c>
      <c r="C14" s="2">
        <v>43497</v>
      </c>
      <c r="D14" s="45" t="s">
        <v>42</v>
      </c>
      <c r="E14" s="3" t="s">
        <v>151</v>
      </c>
      <c r="F14" s="117">
        <v>30.98</v>
      </c>
      <c r="G14" s="23">
        <v>3307.17</v>
      </c>
      <c r="H14" s="23"/>
      <c r="I14" s="23"/>
      <c r="J14" s="23"/>
      <c r="K14" s="23"/>
      <c r="L14" s="23">
        <f t="shared" si="2"/>
        <v>30.98</v>
      </c>
      <c r="M14" s="23"/>
      <c r="N14" s="23"/>
      <c r="O14" s="23"/>
      <c r="P14" s="23">
        <f t="shared" si="0"/>
        <v>0</v>
      </c>
      <c r="Q14" s="23"/>
      <c r="R14" s="23"/>
      <c r="S14" s="23"/>
      <c r="T14" s="23"/>
    </row>
    <row r="15" spans="1:67" x14ac:dyDescent="0.25">
      <c r="A15" s="8" t="s">
        <v>201</v>
      </c>
      <c r="B15" s="13">
        <v>43501</v>
      </c>
      <c r="C15" s="2">
        <v>43497</v>
      </c>
      <c r="D15" s="3" t="s">
        <v>42</v>
      </c>
      <c r="E15" s="3" t="s">
        <v>151</v>
      </c>
      <c r="F15" s="110">
        <v>41.63</v>
      </c>
      <c r="G15" s="23">
        <v>3348.8</v>
      </c>
      <c r="H15" s="23"/>
      <c r="I15" s="23"/>
      <c r="J15" s="23"/>
      <c r="K15" s="23"/>
      <c r="L15" s="23">
        <f t="shared" si="2"/>
        <v>41.63</v>
      </c>
      <c r="M15" s="23"/>
      <c r="N15" s="23"/>
      <c r="O15" s="23"/>
      <c r="P15" s="23">
        <f t="shared" si="0"/>
        <v>0</v>
      </c>
      <c r="Q15" s="23"/>
      <c r="R15" s="23"/>
      <c r="S15" s="23"/>
      <c r="T15" s="23"/>
    </row>
    <row r="16" spans="1:67" x14ac:dyDescent="0.25">
      <c r="A16" s="8" t="s">
        <v>201</v>
      </c>
      <c r="B16" s="13">
        <v>43501</v>
      </c>
      <c r="C16" s="2">
        <v>43497</v>
      </c>
      <c r="D16" s="3" t="s">
        <v>42</v>
      </c>
      <c r="E16" s="3" t="s">
        <v>151</v>
      </c>
      <c r="F16" s="110">
        <v>43.56</v>
      </c>
      <c r="G16" s="23">
        <v>3392.36</v>
      </c>
      <c r="H16" s="23"/>
      <c r="I16" s="23"/>
      <c r="J16" s="23"/>
      <c r="K16" s="23"/>
      <c r="L16" s="23">
        <f t="shared" si="2"/>
        <v>43.56</v>
      </c>
      <c r="M16" s="23"/>
      <c r="N16" s="23"/>
      <c r="O16" s="23"/>
      <c r="P16" s="23">
        <f t="shared" si="0"/>
        <v>0</v>
      </c>
      <c r="Q16" s="23"/>
      <c r="R16" s="23"/>
      <c r="S16" s="23"/>
      <c r="T16" s="23"/>
    </row>
    <row r="17" spans="1:20" x14ac:dyDescent="0.25">
      <c r="A17" s="8" t="s">
        <v>202</v>
      </c>
      <c r="B17" s="13">
        <v>43504</v>
      </c>
      <c r="C17" s="2">
        <v>43500</v>
      </c>
      <c r="D17" s="3" t="s">
        <v>43</v>
      </c>
      <c r="E17" s="3" t="s">
        <v>149</v>
      </c>
      <c r="F17" s="110">
        <v>-60</v>
      </c>
      <c r="G17" s="23">
        <v>3332.36</v>
      </c>
      <c r="H17" s="23">
        <f>+F17</f>
        <v>-60</v>
      </c>
      <c r="I17" s="23"/>
      <c r="J17" s="23"/>
      <c r="K17" s="23"/>
      <c r="L17" s="23"/>
      <c r="M17" s="23"/>
      <c r="N17" s="23"/>
      <c r="O17" s="23"/>
      <c r="P17" s="23">
        <f t="shared" si="0"/>
        <v>0</v>
      </c>
      <c r="Q17" s="23"/>
      <c r="R17" s="23"/>
      <c r="S17" s="23"/>
      <c r="T17" s="23"/>
    </row>
    <row r="18" spans="1:20" x14ac:dyDescent="0.25">
      <c r="A18" s="8" t="s">
        <v>203</v>
      </c>
      <c r="B18" s="13">
        <v>43504</v>
      </c>
      <c r="C18" s="2">
        <v>43504</v>
      </c>
      <c r="D18" s="3" t="s">
        <v>42</v>
      </c>
      <c r="E18" s="3" t="s">
        <v>108</v>
      </c>
      <c r="F18" s="110">
        <v>-4.84</v>
      </c>
      <c r="G18" s="23">
        <v>3327.52</v>
      </c>
      <c r="H18" s="23"/>
      <c r="I18" s="23"/>
      <c r="J18" s="23"/>
      <c r="K18" s="23"/>
      <c r="L18" s="23">
        <f>+F18</f>
        <v>-4.84</v>
      </c>
      <c r="M18" s="23"/>
      <c r="N18" s="23"/>
      <c r="O18" s="23"/>
      <c r="P18" s="23">
        <f t="shared" si="0"/>
        <v>0</v>
      </c>
      <c r="Q18" s="23"/>
      <c r="R18" s="23"/>
      <c r="S18" s="23"/>
      <c r="T18" s="23"/>
    </row>
    <row r="19" spans="1:20" x14ac:dyDescent="0.25">
      <c r="A19" s="8" t="s">
        <v>204</v>
      </c>
      <c r="B19" s="13">
        <v>43504</v>
      </c>
      <c r="C19" s="2">
        <v>43500</v>
      </c>
      <c r="D19" s="3" t="s">
        <v>43</v>
      </c>
      <c r="E19" s="3" t="s">
        <v>149</v>
      </c>
      <c r="F19" s="110">
        <v>-20</v>
      </c>
      <c r="G19" s="23">
        <v>3307.52</v>
      </c>
      <c r="H19" s="23">
        <f>+F19</f>
        <v>-20</v>
      </c>
      <c r="I19" s="23"/>
      <c r="J19" s="23"/>
      <c r="K19" s="23"/>
      <c r="L19" s="23"/>
      <c r="M19" s="23"/>
      <c r="N19" s="23"/>
      <c r="O19" s="23"/>
      <c r="P19" s="23">
        <f t="shared" si="0"/>
        <v>0</v>
      </c>
      <c r="Q19" s="23"/>
      <c r="R19" s="23"/>
      <c r="S19" s="23"/>
      <c r="T19" s="23"/>
    </row>
    <row r="20" spans="1:20" x14ac:dyDescent="0.25">
      <c r="A20" s="8" t="s">
        <v>205</v>
      </c>
      <c r="B20" s="13">
        <v>43504</v>
      </c>
      <c r="C20" s="2">
        <v>43504</v>
      </c>
      <c r="D20" s="3" t="s">
        <v>42</v>
      </c>
      <c r="E20" s="3" t="s">
        <v>108</v>
      </c>
      <c r="F20" s="110">
        <v>-9.68</v>
      </c>
      <c r="G20" s="23">
        <v>3297.84</v>
      </c>
      <c r="H20" s="23"/>
      <c r="I20" s="23"/>
      <c r="J20" s="23"/>
      <c r="K20" s="23"/>
      <c r="L20" s="23">
        <f>+F20</f>
        <v>-9.68</v>
      </c>
      <c r="M20" s="23"/>
      <c r="N20" s="23"/>
      <c r="O20" s="23"/>
      <c r="P20" s="23">
        <f t="shared" si="0"/>
        <v>0</v>
      </c>
      <c r="Q20" s="23"/>
      <c r="R20" s="23"/>
      <c r="S20" s="23"/>
      <c r="T20" s="23"/>
    </row>
    <row r="21" spans="1:20" x14ac:dyDescent="0.25">
      <c r="A21" s="7" t="s">
        <v>196</v>
      </c>
      <c r="B21" s="61">
        <v>43506</v>
      </c>
      <c r="C21" s="61">
        <v>43506</v>
      </c>
      <c r="D21" s="3" t="s">
        <v>42</v>
      </c>
      <c r="E21" s="3" t="s">
        <v>106</v>
      </c>
      <c r="F21" s="110">
        <v>50</v>
      </c>
      <c r="G21" s="23">
        <v>3347.84</v>
      </c>
      <c r="H21" s="23"/>
      <c r="I21" s="23"/>
      <c r="J21" s="23"/>
      <c r="K21" s="23"/>
      <c r="L21" s="23"/>
      <c r="M21" s="23"/>
      <c r="N21" s="23"/>
      <c r="O21" s="23">
        <f>+F21</f>
        <v>50</v>
      </c>
      <c r="P21" s="23">
        <f t="shared" si="0"/>
        <v>0</v>
      </c>
      <c r="Q21" s="23"/>
      <c r="R21" s="23"/>
      <c r="S21" s="23"/>
      <c r="T21" s="23"/>
    </row>
    <row r="22" spans="1:20" x14ac:dyDescent="0.25">
      <c r="A22" s="7" t="s">
        <v>206</v>
      </c>
      <c r="B22" s="61">
        <v>43515</v>
      </c>
      <c r="C22" s="61">
        <v>43515</v>
      </c>
      <c r="D22" s="45" t="s">
        <v>239</v>
      </c>
      <c r="E22" s="3" t="s">
        <v>107</v>
      </c>
      <c r="F22" s="110">
        <v>-382.97</v>
      </c>
      <c r="G22" s="23">
        <v>2964.87</v>
      </c>
      <c r="H22" s="23"/>
      <c r="I22" s="23"/>
      <c r="J22" s="23"/>
      <c r="K22" s="23"/>
      <c r="L22" s="23"/>
      <c r="M22" s="23"/>
      <c r="N22" s="23"/>
      <c r="O22" s="23">
        <f>+F22</f>
        <v>-382.97</v>
      </c>
      <c r="P22" s="23">
        <f t="shared" si="0"/>
        <v>0</v>
      </c>
      <c r="Q22" s="23"/>
      <c r="R22" s="23"/>
      <c r="S22" s="23"/>
      <c r="T22" s="23"/>
    </row>
    <row r="23" spans="1:20" x14ac:dyDescent="0.25">
      <c r="A23" s="7" t="s">
        <v>207</v>
      </c>
      <c r="B23" s="61">
        <v>43522</v>
      </c>
      <c r="C23" s="61">
        <v>43522</v>
      </c>
      <c r="D23" s="3" t="s">
        <v>44</v>
      </c>
      <c r="E23" s="3" t="s">
        <v>106</v>
      </c>
      <c r="F23" s="110">
        <v>238.4</v>
      </c>
      <c r="G23" s="23">
        <v>3203.27</v>
      </c>
      <c r="H23" s="23"/>
      <c r="I23" s="23"/>
      <c r="J23" s="23"/>
      <c r="K23" s="23"/>
      <c r="L23" s="23"/>
      <c r="M23" s="23"/>
      <c r="N23" s="23"/>
      <c r="O23" s="23">
        <f>+F23</f>
        <v>238.4</v>
      </c>
      <c r="P23" s="23">
        <f t="shared" si="0"/>
        <v>0</v>
      </c>
      <c r="Q23" s="23"/>
      <c r="R23" s="23"/>
      <c r="S23" s="23"/>
      <c r="T23" s="23"/>
    </row>
    <row r="24" spans="1:20" x14ac:dyDescent="0.25">
      <c r="A24" s="7" t="s">
        <v>208</v>
      </c>
      <c r="B24" s="61">
        <v>43522</v>
      </c>
      <c r="C24" s="61">
        <v>43522</v>
      </c>
      <c r="D24" s="3" t="s">
        <v>42</v>
      </c>
      <c r="E24" s="3" t="s">
        <v>113</v>
      </c>
      <c r="F24" s="110">
        <v>-392.5</v>
      </c>
      <c r="G24" s="23">
        <v>2810.77</v>
      </c>
      <c r="H24" s="23"/>
      <c r="I24" s="23"/>
      <c r="J24" s="23"/>
      <c r="K24" s="23"/>
      <c r="L24" s="23"/>
      <c r="M24" s="23"/>
      <c r="N24" s="23">
        <f>+F24</f>
        <v>-392.5</v>
      </c>
      <c r="O24" s="23"/>
      <c r="P24" s="23">
        <f t="shared" si="0"/>
        <v>0</v>
      </c>
      <c r="Q24" s="23"/>
      <c r="R24" s="23"/>
      <c r="S24" s="23"/>
      <c r="T24" s="23"/>
    </row>
    <row r="25" spans="1:20" x14ac:dyDescent="0.25">
      <c r="A25" s="7" t="s">
        <v>209</v>
      </c>
      <c r="B25" s="61">
        <v>43530</v>
      </c>
      <c r="C25" s="61">
        <v>43530</v>
      </c>
      <c r="D25" s="3" t="s">
        <v>45</v>
      </c>
      <c r="E25" s="3" t="s">
        <v>107</v>
      </c>
      <c r="F25" s="110">
        <v>-217.8</v>
      </c>
      <c r="G25" s="23">
        <v>2592.9699999999998</v>
      </c>
      <c r="H25" s="23"/>
      <c r="I25" s="23"/>
      <c r="J25" s="23"/>
      <c r="K25" s="23"/>
      <c r="L25" s="23"/>
      <c r="M25" s="23"/>
      <c r="N25" s="23"/>
      <c r="O25" s="23">
        <f>+F25</f>
        <v>-217.8</v>
      </c>
      <c r="P25" s="23">
        <f t="shared" si="0"/>
        <v>0</v>
      </c>
      <c r="Q25" s="23"/>
      <c r="R25" s="23"/>
      <c r="S25" s="23"/>
      <c r="T25" s="23"/>
    </row>
    <row r="26" spans="1:20" x14ac:dyDescent="0.25">
      <c r="A26" s="7" t="s">
        <v>210</v>
      </c>
      <c r="B26" s="61">
        <v>43530</v>
      </c>
      <c r="C26" s="61">
        <v>43530</v>
      </c>
      <c r="D26" s="3" t="s">
        <v>43</v>
      </c>
      <c r="E26" s="3" t="s">
        <v>112</v>
      </c>
      <c r="F26" s="110">
        <v>3418</v>
      </c>
      <c r="G26" s="23">
        <v>6010.97</v>
      </c>
      <c r="H26" s="23">
        <f>+F26</f>
        <v>3418</v>
      </c>
      <c r="I26" s="23"/>
      <c r="J26" s="23"/>
      <c r="K26" s="23"/>
      <c r="L26" s="23"/>
      <c r="M26" s="23"/>
      <c r="N26" s="23"/>
      <c r="O26" s="23"/>
      <c r="P26" s="23">
        <f t="shared" si="0"/>
        <v>0</v>
      </c>
      <c r="Q26" s="23"/>
      <c r="R26" s="23"/>
      <c r="S26" s="23"/>
      <c r="T26" s="23"/>
    </row>
    <row r="27" spans="1:20" x14ac:dyDescent="0.25">
      <c r="A27" s="7" t="s">
        <v>211</v>
      </c>
      <c r="B27" s="61">
        <v>43530</v>
      </c>
      <c r="C27" s="61">
        <v>43530</v>
      </c>
      <c r="D27" s="3" t="s">
        <v>42</v>
      </c>
      <c r="E27" s="3" t="s">
        <v>108</v>
      </c>
      <c r="F27" s="110">
        <v>-29.77</v>
      </c>
      <c r="G27" s="23">
        <v>5981.2</v>
      </c>
      <c r="H27" s="23"/>
      <c r="I27" s="23"/>
      <c r="J27" s="23"/>
      <c r="K27" s="23"/>
      <c r="L27" s="23">
        <f>+F27</f>
        <v>-29.77</v>
      </c>
      <c r="M27" s="23"/>
      <c r="N27" s="23"/>
      <c r="O27" s="23"/>
      <c r="P27" s="23">
        <f t="shared" si="0"/>
        <v>0</v>
      </c>
      <c r="Q27" s="23"/>
      <c r="R27" s="23"/>
      <c r="S27" s="23"/>
      <c r="T27" s="23"/>
    </row>
    <row r="28" spans="1:20" x14ac:dyDescent="0.25">
      <c r="A28" s="7" t="s">
        <v>210</v>
      </c>
      <c r="B28" s="61">
        <v>43531</v>
      </c>
      <c r="C28" s="61">
        <v>43531</v>
      </c>
      <c r="D28" s="3" t="s">
        <v>43</v>
      </c>
      <c r="E28" s="3" t="s">
        <v>112</v>
      </c>
      <c r="F28" s="110">
        <v>3756</v>
      </c>
      <c r="G28" s="23">
        <v>9737.2000000000007</v>
      </c>
      <c r="H28" s="23">
        <f>+F28</f>
        <v>3756</v>
      </c>
      <c r="I28" s="23"/>
      <c r="J28" s="23"/>
      <c r="K28" s="23"/>
      <c r="L28" s="23"/>
      <c r="M28" s="23"/>
      <c r="N28" s="23"/>
      <c r="O28" s="23"/>
      <c r="P28" s="23">
        <f t="shared" si="0"/>
        <v>0</v>
      </c>
      <c r="Q28" s="23"/>
      <c r="R28" s="23"/>
      <c r="S28" s="23"/>
      <c r="T28" s="23"/>
    </row>
    <row r="29" spans="1:20" x14ac:dyDescent="0.25">
      <c r="A29" s="7" t="s">
        <v>211</v>
      </c>
      <c r="B29" s="61">
        <v>43531</v>
      </c>
      <c r="C29" s="61">
        <v>43531</v>
      </c>
      <c r="D29" s="3" t="s">
        <v>42</v>
      </c>
      <c r="E29" s="3" t="s">
        <v>108</v>
      </c>
      <c r="F29" s="110">
        <v>-31.22</v>
      </c>
      <c r="G29" s="23">
        <v>9705.98</v>
      </c>
      <c r="H29" s="23"/>
      <c r="I29" s="23"/>
      <c r="J29" s="23"/>
      <c r="K29" s="23"/>
      <c r="L29" s="23">
        <f>+F29</f>
        <v>-31.22</v>
      </c>
      <c r="M29" s="23"/>
      <c r="N29" s="23"/>
      <c r="O29" s="23"/>
      <c r="P29" s="23">
        <f t="shared" si="0"/>
        <v>0</v>
      </c>
      <c r="Q29" s="23"/>
      <c r="R29" s="23"/>
      <c r="S29" s="23"/>
      <c r="T29" s="23"/>
    </row>
    <row r="30" spans="1:20" x14ac:dyDescent="0.25">
      <c r="A30" s="7" t="s">
        <v>212</v>
      </c>
      <c r="B30" s="61">
        <v>43536</v>
      </c>
      <c r="C30" s="61">
        <v>43500</v>
      </c>
      <c r="D30" s="3" t="s">
        <v>43</v>
      </c>
      <c r="E30" s="3" t="s">
        <v>149</v>
      </c>
      <c r="F30" s="110">
        <v>-40</v>
      </c>
      <c r="G30" s="23">
        <v>9665.98</v>
      </c>
      <c r="H30" s="23">
        <f>+F30</f>
        <v>-40</v>
      </c>
      <c r="I30" s="23"/>
      <c r="J30" s="23"/>
      <c r="K30" s="23"/>
      <c r="L30" s="23"/>
      <c r="M30" s="23"/>
      <c r="N30" s="23"/>
      <c r="O30" s="23"/>
      <c r="P30" s="23">
        <f t="shared" si="0"/>
        <v>0</v>
      </c>
      <c r="Q30" s="23"/>
      <c r="R30" s="23"/>
      <c r="S30" s="23"/>
      <c r="T30" s="23"/>
    </row>
    <row r="31" spans="1:20" x14ac:dyDescent="0.25">
      <c r="A31" s="7" t="s">
        <v>203</v>
      </c>
      <c r="B31" s="61">
        <v>43536</v>
      </c>
      <c r="C31" s="61">
        <v>43536</v>
      </c>
      <c r="D31" s="3" t="s">
        <v>42</v>
      </c>
      <c r="E31" s="3" t="s">
        <v>108</v>
      </c>
      <c r="F31" s="110">
        <v>-4.84</v>
      </c>
      <c r="G31" s="3">
        <v>9661.14</v>
      </c>
      <c r="H31" s="3"/>
      <c r="I31" s="10"/>
      <c r="J31" s="3"/>
      <c r="K31" s="3"/>
      <c r="L31" s="23">
        <f>+F31</f>
        <v>-4.84</v>
      </c>
      <c r="M31" s="3"/>
      <c r="N31" s="2"/>
      <c r="P31" s="4">
        <f t="shared" si="0"/>
        <v>0</v>
      </c>
    </row>
    <row r="32" spans="1:20" x14ac:dyDescent="0.25">
      <c r="A32" s="7" t="s">
        <v>213</v>
      </c>
      <c r="B32" s="61">
        <v>43536</v>
      </c>
      <c r="C32" s="61">
        <v>43500</v>
      </c>
      <c r="D32" s="3" t="s">
        <v>43</v>
      </c>
      <c r="E32" s="3" t="s">
        <v>149</v>
      </c>
      <c r="F32" s="110">
        <v>-10</v>
      </c>
      <c r="G32" s="3">
        <v>9651.14</v>
      </c>
      <c r="H32" s="23">
        <f>+F32</f>
        <v>-10</v>
      </c>
      <c r="I32" s="10"/>
      <c r="J32" s="3"/>
      <c r="K32" s="3"/>
      <c r="L32" s="10"/>
      <c r="M32" s="3"/>
      <c r="N32" s="2"/>
      <c r="P32" s="4">
        <f t="shared" si="0"/>
        <v>0</v>
      </c>
    </row>
    <row r="33" spans="1:16" x14ac:dyDescent="0.25">
      <c r="A33" s="7" t="s">
        <v>205</v>
      </c>
      <c r="B33" s="61">
        <v>43536</v>
      </c>
      <c r="C33" s="61">
        <v>43536</v>
      </c>
      <c r="D33" s="14" t="s">
        <v>42</v>
      </c>
      <c r="E33" s="3" t="s">
        <v>108</v>
      </c>
      <c r="F33" s="110">
        <v>-4.84</v>
      </c>
      <c r="G33" s="3">
        <v>9646.2999999999993</v>
      </c>
      <c r="H33" s="3"/>
      <c r="I33" s="10"/>
      <c r="J33" s="3"/>
      <c r="K33" s="3"/>
      <c r="L33" s="23">
        <f>+F33</f>
        <v>-4.84</v>
      </c>
      <c r="M33" s="3"/>
      <c r="N33" s="2"/>
      <c r="O33" s="8"/>
      <c r="P33" s="4">
        <f t="shared" si="0"/>
        <v>0</v>
      </c>
    </row>
    <row r="34" spans="1:16" x14ac:dyDescent="0.25">
      <c r="A34" s="7" t="s">
        <v>214</v>
      </c>
      <c r="B34" s="61">
        <v>43536</v>
      </c>
      <c r="C34" s="61">
        <v>43531</v>
      </c>
      <c r="D34" s="3" t="s">
        <v>43</v>
      </c>
      <c r="E34" s="3" t="s">
        <v>149</v>
      </c>
      <c r="F34" s="110">
        <v>-423</v>
      </c>
      <c r="G34" s="3">
        <v>9223.2999999999993</v>
      </c>
      <c r="H34" s="23">
        <f>+F34</f>
        <v>-423</v>
      </c>
      <c r="I34" s="10"/>
      <c r="J34" s="3"/>
      <c r="K34" s="3"/>
      <c r="L34" s="10"/>
      <c r="M34" s="3"/>
      <c r="N34" s="2"/>
      <c r="P34" s="4">
        <f t="shared" ref="P34:P65" si="3">SUM(H34:O34)-F34</f>
        <v>0</v>
      </c>
    </row>
    <row r="35" spans="1:16" x14ac:dyDescent="0.25">
      <c r="A35" s="7" t="s">
        <v>215</v>
      </c>
      <c r="B35" s="61">
        <v>43536</v>
      </c>
      <c r="C35" s="61">
        <v>43536</v>
      </c>
      <c r="D35" s="3" t="s">
        <v>42</v>
      </c>
      <c r="E35" s="3" t="s">
        <v>108</v>
      </c>
      <c r="F35" s="110">
        <v>-24.2</v>
      </c>
      <c r="G35" s="3">
        <v>9199.1</v>
      </c>
      <c r="H35" s="3"/>
      <c r="I35" s="10"/>
      <c r="J35" s="3"/>
      <c r="K35" s="3"/>
      <c r="L35" s="23">
        <f>+F35</f>
        <v>-24.2</v>
      </c>
      <c r="M35" s="3"/>
      <c r="N35" s="2"/>
      <c r="P35" s="4">
        <f t="shared" si="3"/>
        <v>0</v>
      </c>
    </row>
    <row r="36" spans="1:16" x14ac:dyDescent="0.25">
      <c r="A36" s="7" t="s">
        <v>216</v>
      </c>
      <c r="B36" s="61">
        <v>43536</v>
      </c>
      <c r="C36" s="61">
        <v>43536</v>
      </c>
      <c r="D36" s="45" t="s">
        <v>242</v>
      </c>
      <c r="E36" s="3" t="s">
        <v>107</v>
      </c>
      <c r="F36" s="110">
        <v>-605</v>
      </c>
      <c r="G36" s="3">
        <v>8594.1</v>
      </c>
      <c r="H36" s="3"/>
      <c r="I36" s="10"/>
      <c r="J36" s="3"/>
      <c r="K36" s="3"/>
      <c r="L36" s="10"/>
      <c r="M36" s="3"/>
      <c r="N36" s="2"/>
      <c r="O36" s="23">
        <f>+F36</f>
        <v>-605</v>
      </c>
      <c r="P36" s="4">
        <f t="shared" si="3"/>
        <v>0</v>
      </c>
    </row>
    <row r="37" spans="1:16" x14ac:dyDescent="0.25">
      <c r="A37" s="7" t="s">
        <v>217</v>
      </c>
      <c r="B37" s="61">
        <v>43536</v>
      </c>
      <c r="C37" s="61">
        <v>43536</v>
      </c>
      <c r="D37" s="3" t="s">
        <v>42</v>
      </c>
      <c r="E37" s="3" t="s">
        <v>108</v>
      </c>
      <c r="F37" s="110">
        <v>-0.36</v>
      </c>
      <c r="G37" s="3">
        <v>8593.74</v>
      </c>
      <c r="H37" s="3"/>
      <c r="I37" s="10"/>
      <c r="J37" s="3"/>
      <c r="K37" s="3"/>
      <c r="L37" s="23">
        <f>+F37</f>
        <v>-0.36</v>
      </c>
      <c r="M37" s="3"/>
      <c r="N37" s="2"/>
      <c r="P37" s="4">
        <f t="shared" si="3"/>
        <v>0</v>
      </c>
    </row>
    <row r="38" spans="1:16" x14ac:dyDescent="0.25">
      <c r="A38" s="64" t="s">
        <v>243</v>
      </c>
      <c r="B38" s="61">
        <v>43543</v>
      </c>
      <c r="C38" s="61">
        <v>43543</v>
      </c>
      <c r="D38" s="45" t="s">
        <v>244</v>
      </c>
      <c r="E38" s="3"/>
      <c r="F38" s="110">
        <v>-6411.4</v>
      </c>
      <c r="G38" s="3">
        <v>2182.34</v>
      </c>
      <c r="H38" s="3"/>
      <c r="I38" s="10"/>
      <c r="J38" s="3"/>
      <c r="K38" s="3"/>
      <c r="L38" s="10"/>
      <c r="M38" s="3"/>
      <c r="N38" s="2"/>
      <c r="O38" s="4">
        <f>+F38</f>
        <v>-6411.4</v>
      </c>
      <c r="P38" s="4">
        <f t="shared" si="3"/>
        <v>0</v>
      </c>
    </row>
    <row r="39" spans="1:16" x14ac:dyDescent="0.25">
      <c r="A39" s="7" t="s">
        <v>217</v>
      </c>
      <c r="B39" s="61">
        <v>43543</v>
      </c>
      <c r="C39" s="61">
        <v>43543</v>
      </c>
      <c r="D39" s="3" t="s">
        <v>42</v>
      </c>
      <c r="E39" s="3" t="s">
        <v>108</v>
      </c>
      <c r="F39" s="110">
        <v>-0.36</v>
      </c>
      <c r="G39" s="3">
        <v>2181.98</v>
      </c>
      <c r="H39" s="3"/>
      <c r="I39" s="10"/>
      <c r="J39" s="3"/>
      <c r="K39" s="3"/>
      <c r="L39" s="23">
        <f>+F39</f>
        <v>-0.36</v>
      </c>
      <c r="M39" s="3"/>
      <c r="N39" s="2"/>
      <c r="P39" s="4">
        <f t="shared" si="3"/>
        <v>0</v>
      </c>
    </row>
    <row r="40" spans="1:16" x14ac:dyDescent="0.25">
      <c r="B40" s="3"/>
      <c r="C40" s="2"/>
      <c r="D40" s="3"/>
      <c r="E40" s="3"/>
      <c r="F40" s="3"/>
      <c r="G40" s="3"/>
      <c r="H40" s="3"/>
      <c r="I40" s="10"/>
      <c r="J40" s="3"/>
      <c r="K40" s="3"/>
      <c r="L40" s="10"/>
      <c r="M40" s="3"/>
      <c r="N40" s="2"/>
      <c r="P40" s="4">
        <f t="shared" si="3"/>
        <v>0</v>
      </c>
    </row>
    <row r="41" spans="1:16" x14ac:dyDescent="0.25">
      <c r="B41" s="3"/>
      <c r="C41" s="2"/>
      <c r="D41" s="3"/>
      <c r="E41" s="3"/>
      <c r="F41" s="3"/>
      <c r="G41" s="3"/>
      <c r="H41" s="3"/>
      <c r="I41" s="10"/>
      <c r="J41" s="3"/>
      <c r="K41" s="3"/>
      <c r="L41" s="10"/>
      <c r="M41" s="3"/>
      <c r="N41" s="2"/>
      <c r="P41" s="4">
        <f t="shared" si="3"/>
        <v>0</v>
      </c>
    </row>
    <row r="42" spans="1:16" x14ac:dyDescent="0.25">
      <c r="B42" s="3"/>
      <c r="C42" s="2"/>
      <c r="D42" s="3"/>
      <c r="E42" s="3"/>
      <c r="F42" s="3"/>
      <c r="G42" s="3"/>
      <c r="H42" s="3"/>
      <c r="I42" s="10"/>
      <c r="J42" s="3"/>
      <c r="K42" s="3"/>
      <c r="L42" s="10"/>
      <c r="M42" s="3"/>
      <c r="N42" s="2"/>
      <c r="P42" s="4">
        <f t="shared" si="3"/>
        <v>0</v>
      </c>
    </row>
    <row r="43" spans="1:16" x14ac:dyDescent="0.25">
      <c r="B43" s="3"/>
      <c r="C43" s="2"/>
      <c r="D43" s="3"/>
      <c r="E43" s="3"/>
      <c r="F43" s="3"/>
      <c r="G43" s="3"/>
      <c r="H43" s="3"/>
      <c r="I43" s="10"/>
      <c r="J43" s="3"/>
      <c r="K43" s="3"/>
      <c r="L43" s="10"/>
      <c r="M43" s="3"/>
      <c r="N43" s="2"/>
      <c r="P43" s="4">
        <f t="shared" si="3"/>
        <v>0</v>
      </c>
    </row>
    <row r="44" spans="1:16" x14ac:dyDescent="0.25">
      <c r="B44" s="3"/>
      <c r="C44" s="2"/>
      <c r="D44" s="3"/>
      <c r="E44" s="3"/>
      <c r="F44" s="3"/>
      <c r="G44" s="3"/>
      <c r="H44" s="3"/>
      <c r="I44" s="10"/>
      <c r="J44" s="3"/>
      <c r="K44" s="3"/>
      <c r="L44" s="10"/>
      <c r="M44" s="3"/>
      <c r="N44" s="2"/>
      <c r="P44" s="4">
        <f t="shared" si="3"/>
        <v>0</v>
      </c>
    </row>
    <row r="45" spans="1:16" x14ac:dyDescent="0.25">
      <c r="B45" s="3"/>
      <c r="C45" s="2"/>
      <c r="D45" s="3"/>
      <c r="E45" s="3"/>
      <c r="F45" s="3"/>
      <c r="G45" s="3"/>
      <c r="H45" s="3"/>
      <c r="I45" s="10"/>
      <c r="J45" s="3"/>
      <c r="K45" s="3"/>
      <c r="L45" s="10"/>
      <c r="M45" s="3"/>
      <c r="N45" s="2"/>
      <c r="P45" s="4">
        <f t="shared" si="3"/>
        <v>0</v>
      </c>
    </row>
    <row r="46" spans="1:16" x14ac:dyDescent="0.25">
      <c r="B46" s="3"/>
      <c r="C46" s="2"/>
      <c r="D46" s="3"/>
      <c r="E46" s="3"/>
      <c r="F46" s="3"/>
      <c r="G46" s="3"/>
      <c r="H46" s="3"/>
      <c r="I46" s="10"/>
      <c r="J46" s="3"/>
      <c r="K46" s="3"/>
      <c r="L46" s="10"/>
      <c r="M46" s="3"/>
      <c r="N46" s="2"/>
      <c r="P46" s="4">
        <f t="shared" si="3"/>
        <v>0</v>
      </c>
    </row>
    <row r="47" spans="1:16" x14ac:dyDescent="0.25">
      <c r="B47" s="3"/>
      <c r="C47" s="2"/>
      <c r="D47" s="3"/>
      <c r="E47" s="3"/>
      <c r="F47" s="3"/>
      <c r="G47" s="3"/>
      <c r="H47" s="3"/>
      <c r="I47" s="10"/>
      <c r="J47" s="3"/>
      <c r="K47" s="3"/>
      <c r="L47" s="10"/>
      <c r="M47" s="3"/>
      <c r="N47" s="2"/>
      <c r="P47" s="4">
        <f t="shared" si="3"/>
        <v>0</v>
      </c>
    </row>
    <row r="48" spans="1:16" x14ac:dyDescent="0.25">
      <c r="B48" s="3"/>
      <c r="C48" s="2"/>
      <c r="D48" s="3"/>
      <c r="E48" s="3"/>
      <c r="F48" s="3"/>
      <c r="G48" s="3"/>
      <c r="H48" s="3"/>
      <c r="I48" s="10"/>
      <c r="J48" s="3"/>
      <c r="K48" s="3"/>
      <c r="L48" s="10"/>
      <c r="M48" s="3"/>
      <c r="N48" s="2"/>
      <c r="P48" s="4">
        <f t="shared" si="3"/>
        <v>0</v>
      </c>
    </row>
    <row r="49" spans="1:16" x14ac:dyDescent="0.25">
      <c r="B49" s="3"/>
      <c r="C49" s="2"/>
      <c r="D49" s="3"/>
      <c r="E49" s="3"/>
      <c r="F49" s="3"/>
      <c r="G49" s="3"/>
      <c r="H49" s="3"/>
      <c r="I49" s="10"/>
      <c r="J49" s="3"/>
      <c r="K49" s="3"/>
      <c r="L49" s="10"/>
      <c r="M49" s="3"/>
      <c r="N49" s="2"/>
      <c r="P49" s="4">
        <f t="shared" si="3"/>
        <v>0</v>
      </c>
    </row>
    <row r="50" spans="1:16" x14ac:dyDescent="0.25">
      <c r="B50" s="3"/>
      <c r="C50" s="2"/>
      <c r="D50" s="3"/>
      <c r="E50" s="3"/>
      <c r="F50" s="3"/>
      <c r="G50" s="3"/>
      <c r="H50" s="3"/>
      <c r="I50" s="10"/>
      <c r="J50" s="3"/>
      <c r="K50" s="3"/>
      <c r="L50" s="10"/>
      <c r="M50" s="3"/>
      <c r="N50" s="2"/>
      <c r="P50" s="4">
        <f t="shared" si="3"/>
        <v>0</v>
      </c>
    </row>
    <row r="51" spans="1:16" x14ac:dyDescent="0.25">
      <c r="B51" s="3"/>
      <c r="C51" s="3"/>
      <c r="D51" s="15"/>
      <c r="E51" s="3"/>
      <c r="F51" s="3"/>
      <c r="G51" s="3"/>
      <c r="H51" s="3"/>
      <c r="I51" s="10"/>
      <c r="J51" s="3"/>
      <c r="K51" s="3"/>
      <c r="L51" s="10"/>
      <c r="M51" s="3"/>
      <c r="N51" s="2"/>
      <c r="P51" s="4">
        <f t="shared" si="3"/>
        <v>0</v>
      </c>
    </row>
    <row r="52" spans="1:16" x14ac:dyDescent="0.25">
      <c r="A52" s="16"/>
      <c r="B52" s="17"/>
      <c r="C52" s="18"/>
      <c r="D52" s="19"/>
      <c r="E52" s="19"/>
      <c r="F52" s="19"/>
      <c r="G52" s="20"/>
      <c r="H52" s="20"/>
      <c r="I52" s="20"/>
      <c r="J52" s="20"/>
      <c r="K52" s="20"/>
      <c r="L52" s="20"/>
      <c r="M52" s="19"/>
      <c r="N52" s="19"/>
      <c r="P52" s="4">
        <f t="shared" si="3"/>
        <v>0</v>
      </c>
    </row>
    <row r="53" spans="1:16" x14ac:dyDescent="0.25">
      <c r="P53" s="4">
        <f t="shared" si="3"/>
        <v>0</v>
      </c>
    </row>
    <row r="54" spans="1:16" x14ac:dyDescent="0.25">
      <c r="L54" s="22"/>
      <c r="P54" s="4">
        <f t="shared" si="3"/>
        <v>0</v>
      </c>
    </row>
    <row r="55" spans="1:16" x14ac:dyDescent="0.25">
      <c r="P55" s="4">
        <f t="shared" si="3"/>
        <v>0</v>
      </c>
    </row>
    <row r="56" spans="1:16" x14ac:dyDescent="0.25">
      <c r="P56" s="4">
        <f t="shared" si="3"/>
        <v>0</v>
      </c>
    </row>
    <row r="57" spans="1:16" x14ac:dyDescent="0.25">
      <c r="P57" s="4">
        <f t="shared" si="3"/>
        <v>0</v>
      </c>
    </row>
    <row r="58" spans="1:16" x14ac:dyDescent="0.25">
      <c r="P58" s="4">
        <f t="shared" si="3"/>
        <v>0</v>
      </c>
    </row>
    <row r="59" spans="1:16" x14ac:dyDescent="0.25">
      <c r="P59" s="4">
        <f t="shared" si="3"/>
        <v>0</v>
      </c>
    </row>
    <row r="60" spans="1:16" x14ac:dyDescent="0.25">
      <c r="P60" s="4">
        <f t="shared" si="3"/>
        <v>0</v>
      </c>
    </row>
    <row r="61" spans="1:16" x14ac:dyDescent="0.25">
      <c r="P61" s="4">
        <f t="shared" si="3"/>
        <v>0</v>
      </c>
    </row>
    <row r="62" spans="1:16" x14ac:dyDescent="0.25">
      <c r="P62" s="4">
        <f t="shared" si="3"/>
        <v>0</v>
      </c>
    </row>
    <row r="63" spans="1:16" x14ac:dyDescent="0.25">
      <c r="P63" s="4">
        <f t="shared" si="3"/>
        <v>0</v>
      </c>
    </row>
    <row r="64" spans="1:16" x14ac:dyDescent="0.25">
      <c r="P64" s="4">
        <f t="shared" si="3"/>
        <v>0</v>
      </c>
    </row>
    <row r="65" spans="16:16" x14ac:dyDescent="0.25">
      <c r="P65" s="4">
        <f t="shared" si="3"/>
        <v>0</v>
      </c>
    </row>
    <row r="66" spans="16:16" x14ac:dyDescent="0.25">
      <c r="P66" s="4">
        <f t="shared" ref="P66:P97" si="4">SUM(H66:O66)-F66</f>
        <v>0</v>
      </c>
    </row>
    <row r="67" spans="16:16" x14ac:dyDescent="0.25">
      <c r="P67" s="4">
        <f t="shared" si="4"/>
        <v>0</v>
      </c>
    </row>
    <row r="68" spans="16:16" x14ac:dyDescent="0.25">
      <c r="P68" s="4">
        <f t="shared" si="4"/>
        <v>0</v>
      </c>
    </row>
    <row r="69" spans="16:16" x14ac:dyDescent="0.25">
      <c r="P69" s="4">
        <f t="shared" si="4"/>
        <v>0</v>
      </c>
    </row>
    <row r="70" spans="16:16" x14ac:dyDescent="0.25">
      <c r="P70" s="4">
        <f t="shared" si="4"/>
        <v>0</v>
      </c>
    </row>
    <row r="71" spans="16:16" x14ac:dyDescent="0.25">
      <c r="P71" s="4">
        <f t="shared" si="4"/>
        <v>0</v>
      </c>
    </row>
    <row r="72" spans="16:16" x14ac:dyDescent="0.25">
      <c r="P72" s="4">
        <f t="shared" si="4"/>
        <v>0</v>
      </c>
    </row>
    <row r="73" spans="16:16" x14ac:dyDescent="0.25">
      <c r="P73" s="4">
        <f t="shared" si="4"/>
        <v>0</v>
      </c>
    </row>
    <row r="74" spans="16:16" x14ac:dyDescent="0.25">
      <c r="P74" s="4">
        <f t="shared" si="4"/>
        <v>0</v>
      </c>
    </row>
    <row r="75" spans="16:16" x14ac:dyDescent="0.25">
      <c r="P75" s="4">
        <f t="shared" si="4"/>
        <v>0</v>
      </c>
    </row>
    <row r="76" spans="16:16" x14ac:dyDescent="0.25">
      <c r="P76" s="4">
        <f t="shared" si="4"/>
        <v>0</v>
      </c>
    </row>
    <row r="77" spans="16:16" x14ac:dyDescent="0.25">
      <c r="P77" s="4">
        <f t="shared" si="4"/>
        <v>0</v>
      </c>
    </row>
    <row r="78" spans="16:16" x14ac:dyDescent="0.25">
      <c r="P78" s="4">
        <f t="shared" si="4"/>
        <v>0</v>
      </c>
    </row>
    <row r="79" spans="16:16" x14ac:dyDescent="0.25">
      <c r="P79" s="4">
        <f t="shared" si="4"/>
        <v>0</v>
      </c>
    </row>
    <row r="80" spans="16:16" x14ac:dyDescent="0.25">
      <c r="P80" s="4">
        <f t="shared" si="4"/>
        <v>0</v>
      </c>
    </row>
    <row r="81" spans="16:16" x14ac:dyDescent="0.25">
      <c r="P81" s="4">
        <f t="shared" si="4"/>
        <v>0</v>
      </c>
    </row>
    <row r="82" spans="16:16" x14ac:dyDescent="0.25">
      <c r="P82" s="4">
        <f t="shared" si="4"/>
        <v>0</v>
      </c>
    </row>
    <row r="83" spans="16:16" x14ac:dyDescent="0.25">
      <c r="P83" s="4">
        <f t="shared" si="4"/>
        <v>0</v>
      </c>
    </row>
    <row r="84" spans="16:16" x14ac:dyDescent="0.25">
      <c r="P84" s="4">
        <f t="shared" si="4"/>
        <v>0</v>
      </c>
    </row>
    <row r="85" spans="16:16" x14ac:dyDescent="0.25">
      <c r="P85" s="4">
        <f t="shared" si="4"/>
        <v>0</v>
      </c>
    </row>
    <row r="86" spans="16:16" x14ac:dyDescent="0.25">
      <c r="P86" s="4">
        <f t="shared" si="4"/>
        <v>0</v>
      </c>
    </row>
    <row r="87" spans="16:16" x14ac:dyDescent="0.25">
      <c r="P87" s="4">
        <f t="shared" si="4"/>
        <v>0</v>
      </c>
    </row>
    <row r="88" spans="16:16" x14ac:dyDescent="0.25">
      <c r="P88" s="4">
        <f t="shared" si="4"/>
        <v>0</v>
      </c>
    </row>
    <row r="89" spans="16:16" x14ac:dyDescent="0.25">
      <c r="P89" s="4">
        <f t="shared" si="4"/>
        <v>0</v>
      </c>
    </row>
    <row r="90" spans="16:16" x14ac:dyDescent="0.25">
      <c r="P90" s="4">
        <f t="shared" si="4"/>
        <v>0</v>
      </c>
    </row>
    <row r="91" spans="16:16" x14ac:dyDescent="0.25">
      <c r="P91" s="4">
        <f t="shared" si="4"/>
        <v>0</v>
      </c>
    </row>
    <row r="92" spans="16:16" x14ac:dyDescent="0.25">
      <c r="P92" s="4">
        <f t="shared" si="4"/>
        <v>0</v>
      </c>
    </row>
    <row r="93" spans="16:16" x14ac:dyDescent="0.25">
      <c r="P93" s="4">
        <f t="shared" si="4"/>
        <v>0</v>
      </c>
    </row>
    <row r="94" spans="16:16" x14ac:dyDescent="0.25">
      <c r="P94" s="4">
        <f t="shared" si="4"/>
        <v>0</v>
      </c>
    </row>
    <row r="95" spans="16:16" x14ac:dyDescent="0.25">
      <c r="P95" s="4">
        <f t="shared" si="4"/>
        <v>0</v>
      </c>
    </row>
    <row r="96" spans="16:16" x14ac:dyDescent="0.25">
      <c r="P96" s="4">
        <f t="shared" si="4"/>
        <v>0</v>
      </c>
    </row>
    <row r="97" spans="16:16" x14ac:dyDescent="0.25">
      <c r="P97" s="4">
        <f t="shared" si="4"/>
        <v>0</v>
      </c>
    </row>
    <row r="98" spans="16:16" x14ac:dyDescent="0.25">
      <c r="P98" s="4">
        <f t="shared" ref="P98:P129" si="5">SUM(H98:O98)-F98</f>
        <v>0</v>
      </c>
    </row>
    <row r="99" spans="16:16" x14ac:dyDescent="0.25">
      <c r="P99" s="4">
        <f t="shared" si="5"/>
        <v>0</v>
      </c>
    </row>
    <row r="100" spans="16:16" x14ac:dyDescent="0.25">
      <c r="P100" s="4">
        <f t="shared" si="5"/>
        <v>0</v>
      </c>
    </row>
    <row r="101" spans="16:16" x14ac:dyDescent="0.25">
      <c r="P101" s="4">
        <f t="shared" si="5"/>
        <v>0</v>
      </c>
    </row>
    <row r="102" spans="16:16" x14ac:dyDescent="0.25">
      <c r="P102" s="4">
        <f t="shared" si="5"/>
        <v>0</v>
      </c>
    </row>
    <row r="103" spans="16:16" x14ac:dyDescent="0.25">
      <c r="P103" s="4">
        <f t="shared" si="5"/>
        <v>0</v>
      </c>
    </row>
    <row r="104" spans="16:16" x14ac:dyDescent="0.25">
      <c r="P104" s="4">
        <f t="shared" si="5"/>
        <v>0</v>
      </c>
    </row>
    <row r="105" spans="16:16" x14ac:dyDescent="0.25">
      <c r="P105" s="4">
        <f t="shared" si="5"/>
        <v>0</v>
      </c>
    </row>
    <row r="106" spans="16:16" x14ac:dyDescent="0.25">
      <c r="P106" s="4">
        <f t="shared" si="5"/>
        <v>0</v>
      </c>
    </row>
    <row r="107" spans="16:16" x14ac:dyDescent="0.25">
      <c r="P107" s="4">
        <f t="shared" si="5"/>
        <v>0</v>
      </c>
    </row>
    <row r="108" spans="16:16" x14ac:dyDescent="0.25">
      <c r="P108" s="4">
        <f t="shared" si="5"/>
        <v>0</v>
      </c>
    </row>
    <row r="109" spans="16:16" x14ac:dyDescent="0.25">
      <c r="P109" s="4">
        <f t="shared" si="5"/>
        <v>0</v>
      </c>
    </row>
    <row r="110" spans="16:16" x14ac:dyDescent="0.25">
      <c r="P110" s="4">
        <f t="shared" si="5"/>
        <v>0</v>
      </c>
    </row>
    <row r="111" spans="16:16" x14ac:dyDescent="0.25">
      <c r="P111" s="4">
        <f t="shared" si="5"/>
        <v>0</v>
      </c>
    </row>
    <row r="112" spans="16:16" x14ac:dyDescent="0.25">
      <c r="P112" s="4">
        <f t="shared" si="5"/>
        <v>0</v>
      </c>
    </row>
    <row r="113" spans="16:16" x14ac:dyDescent="0.25">
      <c r="P113" s="4">
        <f t="shared" si="5"/>
        <v>0</v>
      </c>
    </row>
    <row r="114" spans="16:16" x14ac:dyDescent="0.25">
      <c r="P114" s="4">
        <f t="shared" si="5"/>
        <v>0</v>
      </c>
    </row>
    <row r="115" spans="16:16" x14ac:dyDescent="0.25">
      <c r="P115" s="4">
        <f t="shared" si="5"/>
        <v>0</v>
      </c>
    </row>
    <row r="116" spans="16:16" x14ac:dyDescent="0.25">
      <c r="P116" s="4">
        <f t="shared" si="5"/>
        <v>0</v>
      </c>
    </row>
    <row r="117" spans="16:16" x14ac:dyDescent="0.25">
      <c r="P117" s="4">
        <f t="shared" si="5"/>
        <v>0</v>
      </c>
    </row>
    <row r="118" spans="16:16" x14ac:dyDescent="0.25">
      <c r="P118" s="4">
        <f t="shared" si="5"/>
        <v>0</v>
      </c>
    </row>
    <row r="119" spans="16:16" x14ac:dyDescent="0.25">
      <c r="P119" s="4">
        <f t="shared" si="5"/>
        <v>0</v>
      </c>
    </row>
    <row r="120" spans="16:16" x14ac:dyDescent="0.25">
      <c r="P120" s="4">
        <f t="shared" si="5"/>
        <v>0</v>
      </c>
    </row>
    <row r="121" spans="16:16" x14ac:dyDescent="0.25">
      <c r="P121" s="4">
        <f t="shared" si="5"/>
        <v>0</v>
      </c>
    </row>
    <row r="122" spans="16:16" x14ac:dyDescent="0.25">
      <c r="P122" s="4">
        <f t="shared" si="5"/>
        <v>0</v>
      </c>
    </row>
    <row r="123" spans="16:16" x14ac:dyDescent="0.25">
      <c r="P123" s="4">
        <f t="shared" si="5"/>
        <v>0</v>
      </c>
    </row>
    <row r="124" spans="16:16" x14ac:dyDescent="0.25">
      <c r="P124" s="4">
        <f t="shared" si="5"/>
        <v>0</v>
      </c>
    </row>
    <row r="125" spans="16:16" x14ac:dyDescent="0.25">
      <c r="P125" s="4">
        <f t="shared" si="5"/>
        <v>0</v>
      </c>
    </row>
    <row r="126" spans="16:16" x14ac:dyDescent="0.25">
      <c r="P126" s="4">
        <f t="shared" si="5"/>
        <v>0</v>
      </c>
    </row>
    <row r="127" spans="16:16" x14ac:dyDescent="0.25">
      <c r="P127" s="4">
        <f t="shared" si="5"/>
        <v>0</v>
      </c>
    </row>
    <row r="128" spans="16:16" x14ac:dyDescent="0.25">
      <c r="P128" s="4">
        <f t="shared" si="5"/>
        <v>0</v>
      </c>
    </row>
    <row r="129" spans="16:16" x14ac:dyDescent="0.25">
      <c r="P129" s="4">
        <f t="shared" si="5"/>
        <v>0</v>
      </c>
    </row>
    <row r="130" spans="16:16" x14ac:dyDescent="0.25">
      <c r="P130" s="4">
        <f t="shared" ref="P130:P161" si="6">SUM(H130:O130)-F130</f>
        <v>0</v>
      </c>
    </row>
    <row r="131" spans="16:16" x14ac:dyDescent="0.25">
      <c r="P131" s="4">
        <f t="shared" si="6"/>
        <v>0</v>
      </c>
    </row>
    <row r="132" spans="16:16" x14ac:dyDescent="0.25">
      <c r="P132" s="4">
        <f t="shared" si="6"/>
        <v>0</v>
      </c>
    </row>
    <row r="133" spans="16:16" x14ac:dyDescent="0.25">
      <c r="P133" s="4">
        <f t="shared" si="6"/>
        <v>0</v>
      </c>
    </row>
    <row r="134" spans="16:16" x14ac:dyDescent="0.25">
      <c r="P134" s="4">
        <f t="shared" si="6"/>
        <v>0</v>
      </c>
    </row>
    <row r="135" spans="16:16" x14ac:dyDescent="0.25">
      <c r="P135" s="4">
        <f t="shared" si="6"/>
        <v>0</v>
      </c>
    </row>
    <row r="136" spans="16:16" x14ac:dyDescent="0.25">
      <c r="P136" s="4">
        <f t="shared" si="6"/>
        <v>0</v>
      </c>
    </row>
    <row r="137" spans="16:16" x14ac:dyDescent="0.25">
      <c r="P137" s="4">
        <f t="shared" si="6"/>
        <v>0</v>
      </c>
    </row>
    <row r="138" spans="16:16" x14ac:dyDescent="0.25">
      <c r="P138" s="4">
        <f t="shared" si="6"/>
        <v>0</v>
      </c>
    </row>
    <row r="139" spans="16:16" x14ac:dyDescent="0.25">
      <c r="P139" s="4">
        <f t="shared" si="6"/>
        <v>0</v>
      </c>
    </row>
    <row r="140" spans="16:16" x14ac:dyDescent="0.25">
      <c r="P140" s="4">
        <f t="shared" si="6"/>
        <v>0</v>
      </c>
    </row>
    <row r="141" spans="16:16" x14ac:dyDescent="0.25">
      <c r="P141" s="4">
        <f t="shared" si="6"/>
        <v>0</v>
      </c>
    </row>
    <row r="142" spans="16:16" x14ac:dyDescent="0.25">
      <c r="P142" s="4">
        <f t="shared" si="6"/>
        <v>0</v>
      </c>
    </row>
    <row r="143" spans="16:16" x14ac:dyDescent="0.25">
      <c r="P143" s="4">
        <f t="shared" si="6"/>
        <v>0</v>
      </c>
    </row>
    <row r="144" spans="16:16" x14ac:dyDescent="0.25">
      <c r="P144" s="4">
        <f t="shared" si="6"/>
        <v>0</v>
      </c>
    </row>
    <row r="145" spans="16:16" x14ac:dyDescent="0.25">
      <c r="P145" s="4">
        <f t="shared" si="6"/>
        <v>0</v>
      </c>
    </row>
    <row r="146" spans="16:16" x14ac:dyDescent="0.25">
      <c r="P146" s="4">
        <f t="shared" si="6"/>
        <v>0</v>
      </c>
    </row>
    <row r="147" spans="16:16" x14ac:dyDescent="0.25">
      <c r="P147" s="4">
        <f t="shared" si="6"/>
        <v>0</v>
      </c>
    </row>
    <row r="148" spans="16:16" x14ac:dyDescent="0.25">
      <c r="P148" s="4">
        <f t="shared" si="6"/>
        <v>0</v>
      </c>
    </row>
    <row r="149" spans="16:16" x14ac:dyDescent="0.25">
      <c r="P149" s="4">
        <f t="shared" si="6"/>
        <v>0</v>
      </c>
    </row>
    <row r="150" spans="16:16" x14ac:dyDescent="0.25">
      <c r="P150" s="4">
        <f t="shared" si="6"/>
        <v>0</v>
      </c>
    </row>
    <row r="151" spans="16:16" x14ac:dyDescent="0.25">
      <c r="P151" s="4">
        <f t="shared" si="6"/>
        <v>0</v>
      </c>
    </row>
    <row r="152" spans="16:16" x14ac:dyDescent="0.25">
      <c r="P152" s="4">
        <f t="shared" si="6"/>
        <v>0</v>
      </c>
    </row>
    <row r="153" spans="16:16" x14ac:dyDescent="0.25">
      <c r="P153" s="4">
        <f t="shared" si="6"/>
        <v>0</v>
      </c>
    </row>
    <row r="154" spans="16:16" x14ac:dyDescent="0.25">
      <c r="P154" s="4">
        <f t="shared" si="6"/>
        <v>0</v>
      </c>
    </row>
    <row r="155" spans="16:16" x14ac:dyDescent="0.25">
      <c r="P155" s="4">
        <f t="shared" si="6"/>
        <v>0</v>
      </c>
    </row>
    <row r="156" spans="16:16" x14ac:dyDescent="0.25">
      <c r="P156" s="4">
        <f t="shared" si="6"/>
        <v>0</v>
      </c>
    </row>
    <row r="157" spans="16:16" x14ac:dyDescent="0.25">
      <c r="P157" s="4">
        <f t="shared" si="6"/>
        <v>0</v>
      </c>
    </row>
    <row r="158" spans="16:16" x14ac:dyDescent="0.25">
      <c r="P158" s="4">
        <f t="shared" si="6"/>
        <v>0</v>
      </c>
    </row>
    <row r="159" spans="16:16" x14ac:dyDescent="0.25">
      <c r="P159" s="4">
        <f t="shared" si="6"/>
        <v>0</v>
      </c>
    </row>
    <row r="160" spans="16:16" x14ac:dyDescent="0.25">
      <c r="P160" s="4">
        <f t="shared" si="6"/>
        <v>0</v>
      </c>
    </row>
    <row r="161" spans="16:16" x14ac:dyDescent="0.25">
      <c r="P161" s="4">
        <f t="shared" si="6"/>
        <v>0</v>
      </c>
    </row>
    <row r="162" spans="16:16" x14ac:dyDescent="0.25">
      <c r="P162" s="4">
        <f t="shared" ref="P162:P193" si="7">SUM(H162:O162)-F162</f>
        <v>0</v>
      </c>
    </row>
    <row r="163" spans="16:16" x14ac:dyDescent="0.25">
      <c r="P163" s="4">
        <f t="shared" si="7"/>
        <v>0</v>
      </c>
    </row>
    <row r="164" spans="16:16" x14ac:dyDescent="0.25">
      <c r="P164" s="4">
        <f t="shared" si="7"/>
        <v>0</v>
      </c>
    </row>
    <row r="165" spans="16:16" x14ac:dyDescent="0.25">
      <c r="P165" s="4">
        <f t="shared" si="7"/>
        <v>0</v>
      </c>
    </row>
    <row r="166" spans="16:16" x14ac:dyDescent="0.25">
      <c r="P166" s="4">
        <f t="shared" si="7"/>
        <v>0</v>
      </c>
    </row>
    <row r="167" spans="16:16" x14ac:dyDescent="0.25">
      <c r="P167" s="4">
        <f t="shared" si="7"/>
        <v>0</v>
      </c>
    </row>
    <row r="168" spans="16:16" x14ac:dyDescent="0.25">
      <c r="P168" s="4">
        <f t="shared" si="7"/>
        <v>0</v>
      </c>
    </row>
    <row r="169" spans="16:16" x14ac:dyDescent="0.25">
      <c r="P169" s="4">
        <f t="shared" si="7"/>
        <v>0</v>
      </c>
    </row>
    <row r="170" spans="16:16" x14ac:dyDescent="0.25">
      <c r="P170" s="4">
        <f t="shared" si="7"/>
        <v>0</v>
      </c>
    </row>
    <row r="171" spans="16:16" x14ac:dyDescent="0.25">
      <c r="P171" s="4">
        <f t="shared" si="7"/>
        <v>0</v>
      </c>
    </row>
    <row r="172" spans="16:16" x14ac:dyDescent="0.25">
      <c r="P172" s="4">
        <f t="shared" si="7"/>
        <v>0</v>
      </c>
    </row>
    <row r="173" spans="16:16" x14ac:dyDescent="0.25">
      <c r="P173" s="4">
        <f t="shared" si="7"/>
        <v>0</v>
      </c>
    </row>
    <row r="174" spans="16:16" x14ac:dyDescent="0.25">
      <c r="P174" s="4">
        <f t="shared" si="7"/>
        <v>0</v>
      </c>
    </row>
    <row r="175" spans="16:16" x14ac:dyDescent="0.25">
      <c r="P175" s="4">
        <f t="shared" si="7"/>
        <v>0</v>
      </c>
    </row>
    <row r="176" spans="16:16" x14ac:dyDescent="0.25">
      <c r="P176" s="4">
        <f t="shared" si="7"/>
        <v>0</v>
      </c>
    </row>
    <row r="177" spans="16:16" x14ac:dyDescent="0.25">
      <c r="P177" s="4">
        <f t="shared" si="7"/>
        <v>0</v>
      </c>
    </row>
    <row r="178" spans="16:16" x14ac:dyDescent="0.25">
      <c r="P178" s="4">
        <f t="shared" si="7"/>
        <v>0</v>
      </c>
    </row>
    <row r="179" spans="16:16" x14ac:dyDescent="0.25">
      <c r="P179" s="4">
        <f t="shared" si="7"/>
        <v>0</v>
      </c>
    </row>
    <row r="180" spans="16:16" x14ac:dyDescent="0.25">
      <c r="P180" s="4">
        <f t="shared" si="7"/>
        <v>0</v>
      </c>
    </row>
    <row r="181" spans="16:16" x14ac:dyDescent="0.25">
      <c r="P181" s="4">
        <f t="shared" si="7"/>
        <v>0</v>
      </c>
    </row>
    <row r="182" spans="16:16" x14ac:dyDescent="0.25">
      <c r="P182" s="4">
        <f t="shared" si="7"/>
        <v>0</v>
      </c>
    </row>
    <row r="183" spans="16:16" x14ac:dyDescent="0.25">
      <c r="P183" s="4">
        <f t="shared" si="7"/>
        <v>0</v>
      </c>
    </row>
    <row r="184" spans="16:16" x14ac:dyDescent="0.25">
      <c r="P184" s="4">
        <f t="shared" si="7"/>
        <v>0</v>
      </c>
    </row>
    <row r="185" spans="16:16" x14ac:dyDescent="0.25">
      <c r="P185" s="4">
        <f t="shared" si="7"/>
        <v>0</v>
      </c>
    </row>
    <row r="186" spans="16:16" x14ac:dyDescent="0.25">
      <c r="P186" s="4">
        <f t="shared" si="7"/>
        <v>0</v>
      </c>
    </row>
    <row r="187" spans="16:16" x14ac:dyDescent="0.25">
      <c r="P187" s="4">
        <f t="shared" si="7"/>
        <v>0</v>
      </c>
    </row>
    <row r="188" spans="16:16" x14ac:dyDescent="0.25">
      <c r="P188" s="4">
        <f t="shared" si="7"/>
        <v>0</v>
      </c>
    </row>
    <row r="189" spans="16:16" x14ac:dyDescent="0.25">
      <c r="P189" s="4">
        <f t="shared" si="7"/>
        <v>0</v>
      </c>
    </row>
    <row r="190" spans="16:16" x14ac:dyDescent="0.25">
      <c r="P190" s="4">
        <f t="shared" si="7"/>
        <v>0</v>
      </c>
    </row>
    <row r="191" spans="16:16" x14ac:dyDescent="0.25">
      <c r="P191" s="4">
        <f t="shared" si="7"/>
        <v>0</v>
      </c>
    </row>
    <row r="192" spans="16:16" x14ac:dyDescent="0.25">
      <c r="P192" s="4">
        <f t="shared" si="7"/>
        <v>0</v>
      </c>
    </row>
    <row r="193" spans="16:16" x14ac:dyDescent="0.25">
      <c r="P193" s="4">
        <f t="shared" si="7"/>
        <v>0</v>
      </c>
    </row>
    <row r="194" spans="16:16" x14ac:dyDescent="0.25">
      <c r="P194" s="4">
        <f t="shared" ref="P194:P200" si="8">SUM(H194:O194)-F194</f>
        <v>0</v>
      </c>
    </row>
    <row r="195" spans="16:16" x14ac:dyDescent="0.25">
      <c r="P195" s="4">
        <f t="shared" si="8"/>
        <v>0</v>
      </c>
    </row>
    <row r="196" spans="16:16" x14ac:dyDescent="0.25">
      <c r="P196" s="4">
        <f t="shared" si="8"/>
        <v>0</v>
      </c>
    </row>
    <row r="197" spans="16:16" x14ac:dyDescent="0.25">
      <c r="P197" s="4">
        <f t="shared" si="8"/>
        <v>0</v>
      </c>
    </row>
    <row r="198" spans="16:16" x14ac:dyDescent="0.25">
      <c r="P198" s="4">
        <f t="shared" si="8"/>
        <v>0</v>
      </c>
    </row>
    <row r="199" spans="16:16" x14ac:dyDescent="0.25">
      <c r="P199" s="4">
        <f t="shared" si="8"/>
        <v>0</v>
      </c>
    </row>
    <row r="200" spans="16:16" x14ac:dyDescent="0.25">
      <c r="P200" s="4">
        <f t="shared" si="8"/>
        <v>0</v>
      </c>
    </row>
  </sheetData>
  <autoFilter ref="A1:P200" xr:uid="{00000000-0009-0000-0000-000001000000}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121"/>
  <sheetViews>
    <sheetView showGridLines="0" zoomScale="70" zoomScaleNormal="70" workbookViewId="0">
      <selection activeCell="H18" sqref="H18"/>
    </sheetView>
  </sheetViews>
  <sheetFormatPr baseColWidth="10" defaultRowHeight="15" x14ac:dyDescent="0.25"/>
  <cols>
    <col min="1" max="1" width="11.5703125" style="8" bestFit="1" customWidth="1"/>
    <col min="2" max="2" width="18.85546875" style="21" bestFit="1" customWidth="1"/>
    <col min="3" max="3" width="14" style="9" bestFit="1" customWidth="1"/>
    <col min="4" max="4" width="41" style="4" bestFit="1" customWidth="1"/>
    <col min="5" max="5" width="10" style="4" bestFit="1" customWidth="1"/>
    <col min="6" max="6" width="8.85546875" style="4" bestFit="1" customWidth="1"/>
    <col min="7" max="7" width="15.7109375" style="4" bestFit="1" customWidth="1"/>
    <col min="8" max="8" width="25.5703125" style="4" bestFit="1" customWidth="1"/>
    <col min="9" max="9" width="15" style="4" bestFit="1" customWidth="1"/>
    <col min="10" max="10" width="10" style="4" bestFit="1" customWidth="1"/>
    <col min="11" max="11" width="9.85546875" style="4" bestFit="1" customWidth="1"/>
    <col min="12" max="12" width="21.28515625" style="4" bestFit="1" customWidth="1"/>
    <col min="13" max="13" width="12.42578125" style="4" bestFit="1" customWidth="1"/>
    <col min="14" max="14" width="29.140625" style="4" bestFit="1" customWidth="1"/>
    <col min="15" max="15" width="21.7109375" style="4" bestFit="1" customWidth="1"/>
    <col min="16" max="16" width="13.42578125" style="4" bestFit="1" customWidth="1"/>
    <col min="17" max="18" width="7.28515625" style="4" bestFit="1" customWidth="1"/>
    <col min="19" max="19" width="22.7109375" style="4" bestFit="1" customWidth="1"/>
    <col min="20" max="20" width="17.140625" style="4" bestFit="1" customWidth="1"/>
    <col min="21" max="16384" width="11.42578125" style="4"/>
  </cols>
  <sheetData>
    <row r="1" spans="1:67" s="7" customFormat="1" x14ac:dyDescent="0.25">
      <c r="A1" s="5" t="s">
        <v>13</v>
      </c>
      <c r="B1" s="5" t="s">
        <v>15</v>
      </c>
      <c r="C1" s="6" t="s">
        <v>21</v>
      </c>
      <c r="D1" s="5" t="s">
        <v>20</v>
      </c>
      <c r="E1" s="5" t="s">
        <v>100</v>
      </c>
      <c r="F1" s="5" t="s">
        <v>101</v>
      </c>
      <c r="G1" s="5" t="s">
        <v>174</v>
      </c>
      <c r="H1" s="5" t="s">
        <v>169</v>
      </c>
      <c r="I1" s="5" t="s">
        <v>0</v>
      </c>
      <c r="J1" s="5"/>
      <c r="K1" s="5"/>
      <c r="L1" s="5"/>
      <c r="M1" s="5"/>
      <c r="N1" s="5"/>
    </row>
    <row r="2" spans="1:67" x14ac:dyDescent="0.25">
      <c r="A2" s="62">
        <v>43473</v>
      </c>
      <c r="B2" s="7" t="s">
        <v>224</v>
      </c>
      <c r="C2" s="118">
        <v>100</v>
      </c>
      <c r="D2" s="118">
        <f>0+C2</f>
        <v>100</v>
      </c>
      <c r="E2" s="118"/>
      <c r="F2" s="118"/>
      <c r="G2" s="118"/>
      <c r="H2" s="118"/>
      <c r="I2" s="10">
        <f t="shared" ref="I2:I45" si="0">SUM(E2:H2)-C2</f>
        <v>-100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67" s="11" customFormat="1" x14ac:dyDescent="0.25">
      <c r="A3" s="62">
        <v>43481</v>
      </c>
      <c r="B3" s="7" t="s">
        <v>238</v>
      </c>
      <c r="C3" s="118">
        <v>50</v>
      </c>
      <c r="D3" s="118">
        <f t="shared" ref="D3" si="1">+D2+C3</f>
        <v>150</v>
      </c>
      <c r="E3" s="118"/>
      <c r="F3" s="118"/>
      <c r="G3" s="118"/>
      <c r="H3" s="118"/>
      <c r="I3" s="10">
        <f t="shared" si="0"/>
        <v>-50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x14ac:dyDescent="0.25">
      <c r="A4" s="62">
        <v>43481</v>
      </c>
      <c r="B4" s="7" t="s">
        <v>226</v>
      </c>
      <c r="C4" s="118">
        <v>50</v>
      </c>
      <c r="D4" s="118">
        <f>+D3+C4</f>
        <v>200</v>
      </c>
      <c r="E4" s="118"/>
      <c r="F4" s="118"/>
      <c r="G4" s="118"/>
      <c r="H4" s="118"/>
      <c r="I4" s="10">
        <f t="shared" si="0"/>
        <v>-50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67" x14ac:dyDescent="0.25">
      <c r="A5" s="62">
        <v>43481</v>
      </c>
      <c r="B5" s="7" t="s">
        <v>228</v>
      </c>
      <c r="C5" s="118">
        <v>50</v>
      </c>
      <c r="D5" s="118">
        <f>D4+C5</f>
        <v>250</v>
      </c>
      <c r="E5" s="118"/>
      <c r="F5" s="118"/>
      <c r="G5" s="118"/>
      <c r="H5" s="118"/>
      <c r="I5" s="10">
        <f t="shared" si="0"/>
        <v>-50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67" x14ac:dyDescent="0.25">
      <c r="A6" s="62">
        <v>43483</v>
      </c>
      <c r="B6" s="7" t="s">
        <v>99</v>
      </c>
      <c r="C6" s="118">
        <v>-50</v>
      </c>
      <c r="D6" s="118">
        <f t="shared" ref="D6:D13" si="2">D5+C6</f>
        <v>200</v>
      </c>
      <c r="E6" s="118"/>
      <c r="F6" s="118"/>
      <c r="G6" s="118"/>
      <c r="H6" s="118"/>
      <c r="I6" s="10">
        <f t="shared" si="0"/>
        <v>50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67" x14ac:dyDescent="0.25">
      <c r="A7" s="62">
        <v>43487</v>
      </c>
      <c r="B7" s="7" t="s">
        <v>229</v>
      </c>
      <c r="C7" s="118">
        <v>50</v>
      </c>
      <c r="D7" s="118">
        <f t="shared" si="2"/>
        <v>250</v>
      </c>
      <c r="E7" s="118"/>
      <c r="F7" s="118"/>
      <c r="G7" s="118"/>
      <c r="H7" s="118"/>
      <c r="I7" s="10">
        <f t="shared" si="0"/>
        <v>-50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67" x14ac:dyDescent="0.25">
      <c r="A8" s="62">
        <v>43487</v>
      </c>
      <c r="B8" s="7" t="s">
        <v>230</v>
      </c>
      <c r="C8" s="118">
        <v>50</v>
      </c>
      <c r="D8" s="118">
        <f t="shared" si="2"/>
        <v>300</v>
      </c>
      <c r="E8" s="118"/>
      <c r="F8" s="118"/>
      <c r="G8" s="118"/>
      <c r="H8" s="118"/>
      <c r="I8" s="10">
        <f t="shared" si="0"/>
        <v>-50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67" x14ac:dyDescent="0.25">
      <c r="A9" s="62">
        <v>43487</v>
      </c>
      <c r="B9" s="7" t="s">
        <v>231</v>
      </c>
      <c r="C9" s="118">
        <v>50</v>
      </c>
      <c r="D9" s="118">
        <f t="shared" si="2"/>
        <v>350</v>
      </c>
      <c r="E9" s="118"/>
      <c r="F9" s="118"/>
      <c r="G9" s="118"/>
      <c r="H9" s="118"/>
      <c r="I9" s="10">
        <f t="shared" si="0"/>
        <v>-50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67" x14ac:dyDescent="0.25">
      <c r="A10" s="62">
        <v>43510</v>
      </c>
      <c r="B10" s="7" t="s">
        <v>233</v>
      </c>
      <c r="C10" s="118">
        <v>50</v>
      </c>
      <c r="D10" s="118">
        <f t="shared" si="2"/>
        <v>400</v>
      </c>
      <c r="E10" s="118"/>
      <c r="F10" s="118"/>
      <c r="G10" s="118"/>
      <c r="H10" s="118"/>
      <c r="I10" s="10">
        <f t="shared" si="0"/>
        <v>-50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67" x14ac:dyDescent="0.25">
      <c r="A11" s="62">
        <v>43515</v>
      </c>
      <c r="B11" s="7" t="s">
        <v>87</v>
      </c>
      <c r="C11" s="118">
        <v>-53.85</v>
      </c>
      <c r="D11" s="118">
        <f t="shared" si="2"/>
        <v>346.15</v>
      </c>
      <c r="E11" s="118"/>
      <c r="F11" s="118"/>
      <c r="G11" s="118"/>
      <c r="H11" s="118"/>
      <c r="I11" s="10">
        <f t="shared" si="0"/>
        <v>53.85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67" x14ac:dyDescent="0.25">
      <c r="A12" s="62">
        <v>43546</v>
      </c>
      <c r="B12" s="7" t="s">
        <v>89</v>
      </c>
      <c r="C12" s="118">
        <v>-34.68</v>
      </c>
      <c r="D12" s="118">
        <f t="shared" si="2"/>
        <v>311.46999999999997</v>
      </c>
      <c r="E12" s="118"/>
      <c r="F12" s="118"/>
      <c r="G12" s="118"/>
      <c r="H12" s="118"/>
      <c r="I12" s="10">
        <f t="shared" si="0"/>
        <v>34.68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67" x14ac:dyDescent="0.25">
      <c r="A13" s="62">
        <v>43546</v>
      </c>
      <c r="B13" s="7" t="s">
        <v>90</v>
      </c>
      <c r="C13" s="118">
        <v>-13.79</v>
      </c>
      <c r="D13" s="118">
        <f t="shared" si="2"/>
        <v>297.67999999999995</v>
      </c>
      <c r="E13" s="118"/>
      <c r="F13" s="118"/>
      <c r="G13" s="118"/>
      <c r="H13" s="118"/>
      <c r="I13" s="10">
        <f t="shared" si="0"/>
        <v>13.79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67" x14ac:dyDescent="0.25">
      <c r="B14" s="13"/>
      <c r="C14" s="23"/>
      <c r="D14" s="119"/>
      <c r="E14" s="23"/>
      <c r="F14" s="23"/>
      <c r="G14" s="23"/>
      <c r="H14" s="10"/>
      <c r="I14" s="10">
        <f t="shared" si="0"/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67" x14ac:dyDescent="0.25">
      <c r="B15" s="13"/>
      <c r="C15" s="23"/>
      <c r="D15" s="23"/>
      <c r="E15" s="23"/>
      <c r="F15" s="23"/>
      <c r="G15" s="23"/>
      <c r="H15" s="23"/>
      <c r="I15" s="10">
        <f t="shared" si="0"/>
        <v>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67" x14ac:dyDescent="0.25">
      <c r="B16" s="13"/>
      <c r="C16" s="23"/>
      <c r="D16" s="23"/>
      <c r="E16" s="23"/>
      <c r="F16" s="23"/>
      <c r="G16" s="23"/>
      <c r="H16" s="23"/>
      <c r="I16" s="10">
        <f t="shared" si="0"/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25">
      <c r="B17" s="13"/>
      <c r="C17" s="23"/>
      <c r="D17" s="23"/>
      <c r="E17" s="23"/>
      <c r="F17" s="23"/>
      <c r="G17" s="23"/>
      <c r="H17" s="23"/>
      <c r="I17" s="10">
        <f t="shared" si="0"/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2:20" x14ac:dyDescent="0.25">
      <c r="B18" s="13"/>
      <c r="C18" s="23"/>
      <c r="D18" s="23"/>
      <c r="E18" s="23"/>
      <c r="F18" s="23"/>
      <c r="G18" s="23"/>
      <c r="H18" s="23"/>
      <c r="I18" s="10">
        <f t="shared" si="0"/>
        <v>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25">
      <c r="B19" s="13"/>
      <c r="C19" s="23"/>
      <c r="D19" s="23"/>
      <c r="E19" s="23"/>
      <c r="F19" s="23"/>
      <c r="G19" s="23"/>
      <c r="H19" s="23"/>
      <c r="I19" s="10">
        <f t="shared" si="0"/>
        <v>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20" x14ac:dyDescent="0.25">
      <c r="B20" s="13"/>
      <c r="C20" s="23"/>
      <c r="D20" s="23"/>
      <c r="E20" s="23"/>
      <c r="F20" s="23"/>
      <c r="G20" s="23"/>
      <c r="H20" s="23"/>
      <c r="I20" s="10">
        <f t="shared" si="0"/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25">
      <c r="B21" s="13"/>
      <c r="C21" s="23"/>
      <c r="D21" s="23"/>
      <c r="E21" s="23"/>
      <c r="F21" s="23"/>
      <c r="G21" s="23"/>
      <c r="H21" s="23"/>
      <c r="I21" s="10">
        <f t="shared" si="0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2:20" x14ac:dyDescent="0.25">
      <c r="B22" s="3"/>
      <c r="C22" s="23"/>
      <c r="D22" s="23"/>
      <c r="E22" s="23"/>
      <c r="F22" s="23"/>
      <c r="G22" s="23"/>
      <c r="H22" s="23"/>
      <c r="I22" s="10">
        <f t="shared" si="0"/>
        <v>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25">
      <c r="B23" s="3"/>
      <c r="C23" s="23"/>
      <c r="D23" s="23"/>
      <c r="E23" s="23"/>
      <c r="F23" s="23"/>
      <c r="G23" s="23"/>
      <c r="H23" s="23"/>
      <c r="I23" s="10">
        <f t="shared" si="0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2:20" x14ac:dyDescent="0.25">
      <c r="B24" s="3"/>
      <c r="C24" s="23"/>
      <c r="D24" s="23"/>
      <c r="E24" s="23"/>
      <c r="F24" s="23"/>
      <c r="G24" s="23"/>
      <c r="H24" s="23"/>
      <c r="I24" s="10">
        <f t="shared" si="0"/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25">
      <c r="B25" s="3"/>
      <c r="C25" s="23"/>
      <c r="D25" s="23"/>
      <c r="E25" s="23"/>
      <c r="F25" s="23"/>
      <c r="G25" s="23"/>
      <c r="H25" s="23"/>
      <c r="I25" s="10">
        <f t="shared" si="0"/>
        <v>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2:20" x14ac:dyDescent="0.25">
      <c r="B26" s="3"/>
      <c r="C26" s="23"/>
      <c r="D26" s="23"/>
      <c r="E26" s="23"/>
      <c r="F26" s="23"/>
      <c r="G26" s="23"/>
      <c r="H26" s="23"/>
      <c r="I26" s="10">
        <f t="shared" si="0"/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25">
      <c r="B27" s="3"/>
      <c r="C27" s="23"/>
      <c r="D27" s="23"/>
      <c r="E27" s="23"/>
      <c r="F27" s="23"/>
      <c r="G27" s="23"/>
      <c r="H27" s="23"/>
      <c r="I27" s="10">
        <f t="shared" si="0"/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x14ac:dyDescent="0.25">
      <c r="B28" s="3"/>
      <c r="C28" s="23"/>
      <c r="D28" s="23"/>
      <c r="E28" s="23"/>
      <c r="F28" s="23"/>
      <c r="G28" s="23"/>
      <c r="H28" s="23"/>
      <c r="I28" s="10">
        <f t="shared" si="0"/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25">
      <c r="B29" s="3"/>
      <c r="C29" s="23"/>
      <c r="D29" s="23"/>
      <c r="E29" s="23"/>
      <c r="F29" s="23"/>
      <c r="G29" s="23"/>
      <c r="H29" s="23"/>
      <c r="I29" s="10">
        <f t="shared" si="0"/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2:20" x14ac:dyDescent="0.25">
      <c r="B30" s="3"/>
      <c r="C30" s="23"/>
      <c r="D30" s="23"/>
      <c r="E30" s="23"/>
      <c r="F30" s="23"/>
      <c r="G30" s="23"/>
      <c r="H30" s="23"/>
      <c r="I30" s="10">
        <f t="shared" si="0"/>
        <v>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25">
      <c r="B31" s="3"/>
      <c r="C31" s="13"/>
      <c r="D31" s="3"/>
      <c r="E31" s="3"/>
      <c r="F31" s="3"/>
      <c r="G31" s="3"/>
      <c r="H31" s="3"/>
      <c r="I31" s="10">
        <f t="shared" si="0"/>
        <v>0</v>
      </c>
      <c r="J31" s="3"/>
      <c r="K31" s="3"/>
      <c r="L31" s="10"/>
      <c r="M31" s="3"/>
      <c r="N31" s="2"/>
    </row>
    <row r="32" spans="2:20" x14ac:dyDescent="0.25">
      <c r="B32" s="3"/>
      <c r="C32" s="12"/>
      <c r="D32" s="3"/>
      <c r="E32" s="3"/>
      <c r="F32" s="3"/>
      <c r="G32" s="3"/>
      <c r="H32" s="3"/>
      <c r="I32" s="10">
        <f t="shared" si="0"/>
        <v>0</v>
      </c>
      <c r="J32" s="3"/>
      <c r="K32" s="3"/>
      <c r="L32" s="10"/>
      <c r="M32" s="3"/>
      <c r="N32" s="2"/>
    </row>
    <row r="33" spans="2:15" x14ac:dyDescent="0.25">
      <c r="B33" s="3"/>
      <c r="C33" s="12"/>
      <c r="D33" s="14"/>
      <c r="E33" s="3"/>
      <c r="F33" s="3"/>
      <c r="G33" s="3"/>
      <c r="H33" s="3"/>
      <c r="I33" s="10">
        <f t="shared" si="0"/>
        <v>0</v>
      </c>
      <c r="J33" s="3"/>
      <c r="K33" s="3"/>
      <c r="L33" s="10"/>
      <c r="M33" s="3"/>
      <c r="N33" s="2"/>
      <c r="O33" s="8"/>
    </row>
    <row r="34" spans="2:15" x14ac:dyDescent="0.25">
      <c r="B34" s="3"/>
      <c r="C34" s="2"/>
      <c r="D34" s="3"/>
      <c r="E34" s="3"/>
      <c r="F34" s="3"/>
      <c r="G34" s="3"/>
      <c r="H34" s="3"/>
      <c r="I34" s="10">
        <f t="shared" si="0"/>
        <v>0</v>
      </c>
      <c r="J34" s="3"/>
      <c r="K34" s="3"/>
      <c r="L34" s="10"/>
      <c r="M34" s="3"/>
      <c r="N34" s="2"/>
    </row>
    <row r="35" spans="2:15" x14ac:dyDescent="0.25">
      <c r="B35" s="3"/>
      <c r="C35" s="2"/>
      <c r="D35" s="3"/>
      <c r="E35" s="3"/>
      <c r="F35" s="3"/>
      <c r="G35" s="3"/>
      <c r="H35" s="3"/>
      <c r="I35" s="10">
        <f t="shared" si="0"/>
        <v>0</v>
      </c>
      <c r="J35" s="3"/>
      <c r="K35" s="3"/>
      <c r="L35" s="10"/>
      <c r="M35" s="3"/>
      <c r="N35" s="2"/>
    </row>
    <row r="36" spans="2:15" x14ac:dyDescent="0.25">
      <c r="B36" s="3"/>
      <c r="C36" s="2"/>
      <c r="D36" s="3"/>
      <c r="E36" s="3"/>
      <c r="F36" s="3"/>
      <c r="G36" s="3"/>
      <c r="H36" s="3"/>
      <c r="I36" s="10">
        <f t="shared" si="0"/>
        <v>0</v>
      </c>
      <c r="J36" s="3"/>
      <c r="K36" s="3"/>
      <c r="L36" s="10"/>
      <c r="M36" s="3"/>
      <c r="N36" s="2"/>
    </row>
    <row r="37" spans="2:15" x14ac:dyDescent="0.25">
      <c r="B37" s="3"/>
      <c r="C37" s="2"/>
      <c r="D37" s="3"/>
      <c r="E37" s="3"/>
      <c r="F37" s="3"/>
      <c r="G37" s="3"/>
      <c r="H37" s="3"/>
      <c r="I37" s="10">
        <f t="shared" si="0"/>
        <v>0</v>
      </c>
      <c r="J37" s="3"/>
      <c r="K37" s="3"/>
      <c r="L37" s="10"/>
      <c r="M37" s="3"/>
      <c r="N37" s="2"/>
    </row>
    <row r="38" spans="2:15" x14ac:dyDescent="0.25">
      <c r="B38" s="3"/>
      <c r="C38" s="2"/>
      <c r="D38" s="3"/>
      <c r="E38" s="3"/>
      <c r="F38" s="3"/>
      <c r="G38" s="3"/>
      <c r="H38" s="3"/>
      <c r="I38" s="10">
        <f t="shared" si="0"/>
        <v>0</v>
      </c>
      <c r="J38" s="3"/>
      <c r="K38" s="3"/>
      <c r="L38" s="10"/>
      <c r="M38" s="3"/>
      <c r="N38" s="2"/>
    </row>
    <row r="39" spans="2:15" x14ac:dyDescent="0.25">
      <c r="B39" s="3"/>
      <c r="C39" s="2"/>
      <c r="D39" s="3"/>
      <c r="E39" s="3"/>
      <c r="F39" s="3"/>
      <c r="G39" s="3"/>
      <c r="H39" s="3"/>
      <c r="I39" s="10">
        <f t="shared" si="0"/>
        <v>0</v>
      </c>
      <c r="J39" s="3"/>
      <c r="K39" s="3"/>
      <c r="L39" s="10"/>
      <c r="M39" s="3"/>
      <c r="N39" s="2"/>
    </row>
    <row r="40" spans="2:15" x14ac:dyDescent="0.25">
      <c r="B40" s="3"/>
      <c r="C40" s="2"/>
      <c r="D40" s="3"/>
      <c r="E40" s="3"/>
      <c r="F40" s="3"/>
      <c r="G40" s="3"/>
      <c r="H40" s="3"/>
      <c r="I40" s="10">
        <f t="shared" si="0"/>
        <v>0</v>
      </c>
      <c r="J40" s="3"/>
      <c r="K40" s="3"/>
      <c r="L40" s="10"/>
      <c r="M40" s="3"/>
      <c r="N40" s="2"/>
    </row>
    <row r="41" spans="2:15" x14ac:dyDescent="0.25">
      <c r="B41" s="3"/>
      <c r="C41" s="2"/>
      <c r="D41" s="3"/>
      <c r="E41" s="3"/>
      <c r="F41" s="3"/>
      <c r="G41" s="3"/>
      <c r="H41" s="3"/>
      <c r="I41" s="10">
        <f t="shared" si="0"/>
        <v>0</v>
      </c>
      <c r="J41" s="3"/>
      <c r="K41" s="3"/>
      <c r="L41" s="10"/>
      <c r="M41" s="3"/>
      <c r="N41" s="2"/>
    </row>
    <row r="42" spans="2:15" x14ac:dyDescent="0.25">
      <c r="B42" s="3"/>
      <c r="C42" s="2"/>
      <c r="D42" s="3"/>
      <c r="E42" s="3"/>
      <c r="F42" s="3"/>
      <c r="G42" s="3"/>
      <c r="H42" s="3"/>
      <c r="I42" s="10">
        <f t="shared" si="0"/>
        <v>0</v>
      </c>
      <c r="J42" s="3"/>
      <c r="K42" s="3"/>
      <c r="L42" s="10"/>
      <c r="M42" s="3"/>
      <c r="N42" s="2"/>
    </row>
    <row r="43" spans="2:15" x14ac:dyDescent="0.25">
      <c r="B43" s="3"/>
      <c r="C43" s="2"/>
      <c r="D43" s="3"/>
      <c r="E43" s="3"/>
      <c r="F43" s="3"/>
      <c r="G43" s="3"/>
      <c r="H43" s="3"/>
      <c r="I43" s="10">
        <f t="shared" si="0"/>
        <v>0</v>
      </c>
      <c r="J43" s="3"/>
      <c r="K43" s="3"/>
      <c r="L43" s="10"/>
      <c r="M43" s="3"/>
      <c r="N43" s="2"/>
    </row>
    <row r="44" spans="2:15" x14ac:dyDescent="0.25">
      <c r="B44" s="3"/>
      <c r="C44" s="2"/>
      <c r="D44" s="3"/>
      <c r="E44" s="3"/>
      <c r="F44" s="3"/>
      <c r="G44" s="3"/>
      <c r="H44" s="3"/>
      <c r="I44" s="10">
        <f t="shared" si="0"/>
        <v>0</v>
      </c>
      <c r="J44" s="3"/>
      <c r="K44" s="3"/>
      <c r="L44" s="10"/>
      <c r="M44" s="3"/>
      <c r="N44" s="2"/>
    </row>
    <row r="45" spans="2:15" x14ac:dyDescent="0.25">
      <c r="B45" s="3"/>
      <c r="C45" s="2"/>
      <c r="D45" s="3"/>
      <c r="E45" s="3"/>
      <c r="F45" s="3"/>
      <c r="G45" s="3"/>
      <c r="H45" s="3"/>
      <c r="I45" s="10">
        <f t="shared" si="0"/>
        <v>0</v>
      </c>
      <c r="J45" s="3"/>
      <c r="K45" s="3"/>
      <c r="L45" s="10"/>
      <c r="M45" s="3"/>
      <c r="N45" s="2"/>
    </row>
    <row r="46" spans="2:15" x14ac:dyDescent="0.25">
      <c r="B46" s="3"/>
      <c r="C46" s="2"/>
      <c r="D46" s="3"/>
      <c r="E46" s="3"/>
      <c r="F46" s="3"/>
      <c r="G46" s="3"/>
      <c r="H46" s="3"/>
      <c r="I46" s="10">
        <f t="shared" ref="I46:I109" si="3">+SUM(H46:H46)-SUM(C46:C46)</f>
        <v>0</v>
      </c>
      <c r="J46" s="3"/>
      <c r="K46" s="3"/>
      <c r="L46" s="10"/>
      <c r="M46" s="3"/>
      <c r="N46" s="2"/>
    </row>
    <row r="47" spans="2:15" x14ac:dyDescent="0.25">
      <c r="B47" s="3"/>
      <c r="C47" s="2"/>
      <c r="D47" s="3"/>
      <c r="E47" s="3"/>
      <c r="F47" s="3"/>
      <c r="G47" s="3"/>
      <c r="H47" s="3"/>
      <c r="I47" s="10">
        <f t="shared" si="3"/>
        <v>0</v>
      </c>
      <c r="J47" s="3"/>
      <c r="K47" s="3"/>
      <c r="L47" s="10"/>
      <c r="M47" s="3"/>
      <c r="N47" s="2"/>
    </row>
    <row r="48" spans="2:15" x14ac:dyDescent="0.25">
      <c r="B48" s="3"/>
      <c r="C48" s="2"/>
      <c r="D48" s="3"/>
      <c r="E48" s="3"/>
      <c r="F48" s="3"/>
      <c r="G48" s="3"/>
      <c r="H48" s="3"/>
      <c r="I48" s="10">
        <f t="shared" si="3"/>
        <v>0</v>
      </c>
      <c r="J48" s="3"/>
      <c r="K48" s="3"/>
      <c r="L48" s="10"/>
      <c r="M48" s="3"/>
      <c r="N48" s="2"/>
    </row>
    <row r="49" spans="1:14" x14ac:dyDescent="0.25">
      <c r="B49" s="3"/>
      <c r="C49" s="2"/>
      <c r="D49" s="3"/>
      <c r="E49" s="3"/>
      <c r="F49" s="3"/>
      <c r="G49" s="3"/>
      <c r="H49" s="3"/>
      <c r="I49" s="10">
        <f t="shared" si="3"/>
        <v>0</v>
      </c>
      <c r="J49" s="3"/>
      <c r="K49" s="3"/>
      <c r="L49" s="10"/>
      <c r="M49" s="3"/>
      <c r="N49" s="2"/>
    </row>
    <row r="50" spans="1:14" x14ac:dyDescent="0.25">
      <c r="B50" s="3"/>
      <c r="C50" s="2"/>
      <c r="D50" s="3"/>
      <c r="E50" s="3"/>
      <c r="F50" s="3"/>
      <c r="G50" s="3"/>
      <c r="H50" s="3"/>
      <c r="I50" s="10">
        <f t="shared" si="3"/>
        <v>0</v>
      </c>
      <c r="J50" s="3"/>
      <c r="K50" s="3"/>
      <c r="L50" s="10"/>
      <c r="M50" s="3"/>
      <c r="N50" s="2"/>
    </row>
    <row r="51" spans="1:14" x14ac:dyDescent="0.25">
      <c r="B51" s="3"/>
      <c r="C51" s="3"/>
      <c r="D51" s="15"/>
      <c r="E51" s="3"/>
      <c r="F51" s="3"/>
      <c r="G51" s="3"/>
      <c r="H51" s="3"/>
      <c r="I51" s="10">
        <f t="shared" si="3"/>
        <v>0</v>
      </c>
      <c r="J51" s="3"/>
      <c r="K51" s="3"/>
      <c r="L51" s="10"/>
      <c r="M51" s="3"/>
      <c r="N51" s="2"/>
    </row>
    <row r="52" spans="1:14" x14ac:dyDescent="0.25">
      <c r="A52" s="16"/>
      <c r="B52" s="17"/>
      <c r="C52" s="18"/>
      <c r="D52" s="19"/>
      <c r="E52" s="19"/>
      <c r="F52" s="19"/>
      <c r="G52" s="20"/>
      <c r="H52" s="20"/>
      <c r="I52" s="20">
        <f t="shared" si="3"/>
        <v>0</v>
      </c>
      <c r="J52" s="20"/>
      <c r="K52" s="20"/>
      <c r="L52" s="20"/>
      <c r="M52" s="19"/>
      <c r="N52" s="19"/>
    </row>
    <row r="53" spans="1:14" x14ac:dyDescent="0.25">
      <c r="I53" s="4">
        <f t="shared" si="3"/>
        <v>0</v>
      </c>
    </row>
    <row r="54" spans="1:14" x14ac:dyDescent="0.25">
      <c r="I54" s="4">
        <f t="shared" si="3"/>
        <v>0</v>
      </c>
      <c r="L54" s="22"/>
    </row>
    <row r="55" spans="1:14" x14ac:dyDescent="0.25">
      <c r="I55" s="4">
        <f t="shared" si="3"/>
        <v>0</v>
      </c>
    </row>
    <row r="56" spans="1:14" x14ac:dyDescent="0.25">
      <c r="I56" s="4">
        <f t="shared" si="3"/>
        <v>0</v>
      </c>
    </row>
    <row r="57" spans="1:14" x14ac:dyDescent="0.25">
      <c r="I57" s="4">
        <f t="shared" si="3"/>
        <v>0</v>
      </c>
    </row>
    <row r="58" spans="1:14" x14ac:dyDescent="0.25">
      <c r="I58" s="4">
        <f t="shared" si="3"/>
        <v>0</v>
      </c>
    </row>
    <row r="59" spans="1:14" x14ac:dyDescent="0.25">
      <c r="I59" s="4">
        <f t="shared" si="3"/>
        <v>0</v>
      </c>
    </row>
    <row r="60" spans="1:14" x14ac:dyDescent="0.25">
      <c r="I60" s="4">
        <f t="shared" si="3"/>
        <v>0</v>
      </c>
    </row>
    <row r="61" spans="1:14" x14ac:dyDescent="0.25">
      <c r="I61" s="4">
        <f t="shared" si="3"/>
        <v>0</v>
      </c>
    </row>
    <row r="62" spans="1:14" x14ac:dyDescent="0.25">
      <c r="I62" s="4">
        <f t="shared" si="3"/>
        <v>0</v>
      </c>
    </row>
    <row r="63" spans="1:14" x14ac:dyDescent="0.25">
      <c r="I63" s="4">
        <f t="shared" si="3"/>
        <v>0</v>
      </c>
    </row>
    <row r="64" spans="1:14" x14ac:dyDescent="0.25">
      <c r="I64" s="4">
        <f t="shared" si="3"/>
        <v>0</v>
      </c>
    </row>
    <row r="65" spans="9:9" x14ac:dyDescent="0.25">
      <c r="I65" s="4">
        <f t="shared" si="3"/>
        <v>0</v>
      </c>
    </row>
    <row r="66" spans="9:9" x14ac:dyDescent="0.25">
      <c r="I66" s="4">
        <f t="shared" si="3"/>
        <v>0</v>
      </c>
    </row>
    <row r="67" spans="9:9" x14ac:dyDescent="0.25">
      <c r="I67" s="4">
        <f t="shared" si="3"/>
        <v>0</v>
      </c>
    </row>
    <row r="68" spans="9:9" x14ac:dyDescent="0.25">
      <c r="I68" s="4">
        <f t="shared" si="3"/>
        <v>0</v>
      </c>
    </row>
    <row r="69" spans="9:9" x14ac:dyDescent="0.25">
      <c r="I69" s="4">
        <f t="shared" si="3"/>
        <v>0</v>
      </c>
    </row>
    <row r="70" spans="9:9" x14ac:dyDescent="0.25">
      <c r="I70" s="4">
        <f t="shared" si="3"/>
        <v>0</v>
      </c>
    </row>
    <row r="71" spans="9:9" x14ac:dyDescent="0.25">
      <c r="I71" s="4">
        <f t="shared" si="3"/>
        <v>0</v>
      </c>
    </row>
    <row r="72" spans="9:9" x14ac:dyDescent="0.25">
      <c r="I72" s="4">
        <f t="shared" si="3"/>
        <v>0</v>
      </c>
    </row>
    <row r="73" spans="9:9" x14ac:dyDescent="0.25">
      <c r="I73" s="4">
        <f t="shared" si="3"/>
        <v>0</v>
      </c>
    </row>
    <row r="74" spans="9:9" x14ac:dyDescent="0.25">
      <c r="I74" s="4">
        <f t="shared" si="3"/>
        <v>0</v>
      </c>
    </row>
    <row r="75" spans="9:9" x14ac:dyDescent="0.25">
      <c r="I75" s="4">
        <f t="shared" si="3"/>
        <v>0</v>
      </c>
    </row>
    <row r="76" spans="9:9" x14ac:dyDescent="0.25">
      <c r="I76" s="4">
        <f t="shared" si="3"/>
        <v>0</v>
      </c>
    </row>
    <row r="77" spans="9:9" x14ac:dyDescent="0.25">
      <c r="I77" s="4">
        <f t="shared" si="3"/>
        <v>0</v>
      </c>
    </row>
    <row r="78" spans="9:9" x14ac:dyDescent="0.25">
      <c r="I78" s="4">
        <f t="shared" si="3"/>
        <v>0</v>
      </c>
    </row>
    <row r="79" spans="9:9" x14ac:dyDescent="0.25">
      <c r="I79" s="4">
        <f t="shared" si="3"/>
        <v>0</v>
      </c>
    </row>
    <row r="80" spans="9:9" x14ac:dyDescent="0.25">
      <c r="I80" s="4">
        <f t="shared" si="3"/>
        <v>0</v>
      </c>
    </row>
    <row r="81" spans="9:9" x14ac:dyDescent="0.25">
      <c r="I81" s="4">
        <f t="shared" si="3"/>
        <v>0</v>
      </c>
    </row>
    <row r="82" spans="9:9" x14ac:dyDescent="0.25">
      <c r="I82" s="4">
        <f t="shared" si="3"/>
        <v>0</v>
      </c>
    </row>
    <row r="83" spans="9:9" x14ac:dyDescent="0.25">
      <c r="I83" s="4">
        <f t="shared" si="3"/>
        <v>0</v>
      </c>
    </row>
    <row r="84" spans="9:9" x14ac:dyDescent="0.25">
      <c r="I84" s="4">
        <f t="shared" si="3"/>
        <v>0</v>
      </c>
    </row>
    <row r="85" spans="9:9" x14ac:dyDescent="0.25">
      <c r="I85" s="4">
        <f t="shared" si="3"/>
        <v>0</v>
      </c>
    </row>
    <row r="86" spans="9:9" x14ac:dyDescent="0.25">
      <c r="I86" s="4">
        <f t="shared" si="3"/>
        <v>0</v>
      </c>
    </row>
    <row r="87" spans="9:9" x14ac:dyDescent="0.25">
      <c r="I87" s="4">
        <f t="shared" si="3"/>
        <v>0</v>
      </c>
    </row>
    <row r="88" spans="9:9" x14ac:dyDescent="0.25">
      <c r="I88" s="4">
        <f t="shared" si="3"/>
        <v>0</v>
      </c>
    </row>
    <row r="89" spans="9:9" x14ac:dyDescent="0.25">
      <c r="I89" s="4">
        <f t="shared" si="3"/>
        <v>0</v>
      </c>
    </row>
    <row r="90" spans="9:9" x14ac:dyDescent="0.25">
      <c r="I90" s="4">
        <f t="shared" si="3"/>
        <v>0</v>
      </c>
    </row>
    <row r="91" spans="9:9" x14ac:dyDescent="0.25">
      <c r="I91" s="4">
        <f t="shared" si="3"/>
        <v>0</v>
      </c>
    </row>
    <row r="92" spans="9:9" x14ac:dyDescent="0.25">
      <c r="I92" s="4">
        <f t="shared" si="3"/>
        <v>0</v>
      </c>
    </row>
    <row r="93" spans="9:9" x14ac:dyDescent="0.25">
      <c r="I93" s="4">
        <f t="shared" si="3"/>
        <v>0</v>
      </c>
    </row>
    <row r="94" spans="9:9" x14ac:dyDescent="0.25">
      <c r="I94" s="4">
        <f t="shared" si="3"/>
        <v>0</v>
      </c>
    </row>
    <row r="95" spans="9:9" x14ac:dyDescent="0.25">
      <c r="I95" s="4">
        <f t="shared" si="3"/>
        <v>0</v>
      </c>
    </row>
    <row r="96" spans="9:9" x14ac:dyDescent="0.25">
      <c r="I96" s="4">
        <f t="shared" si="3"/>
        <v>0</v>
      </c>
    </row>
    <row r="97" spans="9:9" x14ac:dyDescent="0.25">
      <c r="I97" s="4">
        <f t="shared" si="3"/>
        <v>0</v>
      </c>
    </row>
    <row r="98" spans="9:9" x14ac:dyDescent="0.25">
      <c r="I98" s="4">
        <f t="shared" si="3"/>
        <v>0</v>
      </c>
    </row>
    <row r="99" spans="9:9" x14ac:dyDescent="0.25">
      <c r="I99" s="4">
        <f t="shared" si="3"/>
        <v>0</v>
      </c>
    </row>
    <row r="100" spans="9:9" x14ac:dyDescent="0.25">
      <c r="I100" s="4">
        <f t="shared" si="3"/>
        <v>0</v>
      </c>
    </row>
    <row r="101" spans="9:9" x14ac:dyDescent="0.25">
      <c r="I101" s="4">
        <f t="shared" si="3"/>
        <v>0</v>
      </c>
    </row>
    <row r="102" spans="9:9" x14ac:dyDescent="0.25">
      <c r="I102" s="4">
        <f t="shared" si="3"/>
        <v>0</v>
      </c>
    </row>
    <row r="103" spans="9:9" x14ac:dyDescent="0.25">
      <c r="I103" s="4">
        <f t="shared" si="3"/>
        <v>0</v>
      </c>
    </row>
    <row r="104" spans="9:9" x14ac:dyDescent="0.25">
      <c r="I104" s="4">
        <f t="shared" si="3"/>
        <v>0</v>
      </c>
    </row>
    <row r="105" spans="9:9" x14ac:dyDescent="0.25">
      <c r="I105" s="4">
        <f t="shared" si="3"/>
        <v>0</v>
      </c>
    </row>
    <row r="106" spans="9:9" x14ac:dyDescent="0.25">
      <c r="I106" s="4">
        <f t="shared" si="3"/>
        <v>0</v>
      </c>
    </row>
    <row r="107" spans="9:9" x14ac:dyDescent="0.25">
      <c r="I107" s="4">
        <f t="shared" si="3"/>
        <v>0</v>
      </c>
    </row>
    <row r="108" spans="9:9" x14ac:dyDescent="0.25">
      <c r="I108" s="4">
        <f t="shared" si="3"/>
        <v>0</v>
      </c>
    </row>
    <row r="109" spans="9:9" x14ac:dyDescent="0.25">
      <c r="I109" s="4">
        <f t="shared" si="3"/>
        <v>0</v>
      </c>
    </row>
    <row r="110" spans="9:9" x14ac:dyDescent="0.25">
      <c r="I110" s="4">
        <f t="shared" ref="I110:I173" si="4">+SUM(H110:H110)-SUM(C110:C110)</f>
        <v>0</v>
      </c>
    </row>
    <row r="111" spans="9:9" x14ac:dyDescent="0.25">
      <c r="I111" s="4">
        <f t="shared" si="4"/>
        <v>0</v>
      </c>
    </row>
    <row r="112" spans="9:9" x14ac:dyDescent="0.25">
      <c r="I112" s="4">
        <f t="shared" si="4"/>
        <v>0</v>
      </c>
    </row>
    <row r="113" spans="9:9" x14ac:dyDescent="0.25">
      <c r="I113" s="4">
        <f t="shared" si="4"/>
        <v>0</v>
      </c>
    </row>
    <row r="114" spans="9:9" x14ac:dyDescent="0.25">
      <c r="I114" s="4">
        <f t="shared" si="4"/>
        <v>0</v>
      </c>
    </row>
    <row r="115" spans="9:9" x14ac:dyDescent="0.25">
      <c r="I115" s="4">
        <f t="shared" si="4"/>
        <v>0</v>
      </c>
    </row>
    <row r="116" spans="9:9" x14ac:dyDescent="0.25">
      <c r="I116" s="4">
        <f t="shared" si="4"/>
        <v>0</v>
      </c>
    </row>
    <row r="117" spans="9:9" x14ac:dyDescent="0.25">
      <c r="I117" s="4">
        <f t="shared" si="4"/>
        <v>0</v>
      </c>
    </row>
    <row r="118" spans="9:9" x14ac:dyDescent="0.25">
      <c r="I118" s="4">
        <f t="shared" si="4"/>
        <v>0</v>
      </c>
    </row>
    <row r="119" spans="9:9" x14ac:dyDescent="0.25">
      <c r="I119" s="4">
        <f t="shared" si="4"/>
        <v>0</v>
      </c>
    </row>
    <row r="120" spans="9:9" x14ac:dyDescent="0.25">
      <c r="I120" s="4">
        <f t="shared" si="4"/>
        <v>0</v>
      </c>
    </row>
    <row r="121" spans="9:9" x14ac:dyDescent="0.25">
      <c r="I121" s="4">
        <f t="shared" si="4"/>
        <v>0</v>
      </c>
    </row>
    <row r="122" spans="9:9" x14ac:dyDescent="0.25">
      <c r="I122" s="4">
        <f t="shared" si="4"/>
        <v>0</v>
      </c>
    </row>
    <row r="123" spans="9:9" x14ac:dyDescent="0.25">
      <c r="I123" s="4">
        <f t="shared" si="4"/>
        <v>0</v>
      </c>
    </row>
    <row r="124" spans="9:9" x14ac:dyDescent="0.25">
      <c r="I124" s="4">
        <f t="shared" si="4"/>
        <v>0</v>
      </c>
    </row>
    <row r="125" spans="9:9" x14ac:dyDescent="0.25">
      <c r="I125" s="4">
        <f t="shared" si="4"/>
        <v>0</v>
      </c>
    </row>
    <row r="126" spans="9:9" x14ac:dyDescent="0.25">
      <c r="I126" s="4">
        <f t="shared" si="4"/>
        <v>0</v>
      </c>
    </row>
    <row r="127" spans="9:9" x14ac:dyDescent="0.25">
      <c r="I127" s="4">
        <f t="shared" si="4"/>
        <v>0</v>
      </c>
    </row>
    <row r="128" spans="9:9" x14ac:dyDescent="0.25">
      <c r="I128" s="4">
        <f t="shared" si="4"/>
        <v>0</v>
      </c>
    </row>
    <row r="129" spans="9:9" x14ac:dyDescent="0.25">
      <c r="I129" s="4">
        <f t="shared" si="4"/>
        <v>0</v>
      </c>
    </row>
    <row r="130" spans="9:9" x14ac:dyDescent="0.25">
      <c r="I130" s="4">
        <f t="shared" si="4"/>
        <v>0</v>
      </c>
    </row>
    <row r="131" spans="9:9" x14ac:dyDescent="0.25">
      <c r="I131" s="4">
        <f t="shared" si="4"/>
        <v>0</v>
      </c>
    </row>
    <row r="132" spans="9:9" x14ac:dyDescent="0.25">
      <c r="I132" s="4">
        <f t="shared" si="4"/>
        <v>0</v>
      </c>
    </row>
    <row r="133" spans="9:9" x14ac:dyDescent="0.25">
      <c r="I133" s="4">
        <f t="shared" si="4"/>
        <v>0</v>
      </c>
    </row>
    <row r="134" spans="9:9" x14ac:dyDescent="0.25">
      <c r="I134" s="4">
        <f t="shared" si="4"/>
        <v>0</v>
      </c>
    </row>
    <row r="135" spans="9:9" x14ac:dyDescent="0.25">
      <c r="I135" s="4">
        <f t="shared" si="4"/>
        <v>0</v>
      </c>
    </row>
    <row r="136" spans="9:9" x14ac:dyDescent="0.25">
      <c r="I136" s="4">
        <f t="shared" si="4"/>
        <v>0</v>
      </c>
    </row>
    <row r="137" spans="9:9" x14ac:dyDescent="0.25">
      <c r="I137" s="4">
        <f t="shared" si="4"/>
        <v>0</v>
      </c>
    </row>
    <row r="138" spans="9:9" x14ac:dyDescent="0.25">
      <c r="I138" s="4">
        <f t="shared" si="4"/>
        <v>0</v>
      </c>
    </row>
    <row r="139" spans="9:9" x14ac:dyDescent="0.25">
      <c r="I139" s="4">
        <f t="shared" si="4"/>
        <v>0</v>
      </c>
    </row>
    <row r="140" spans="9:9" x14ac:dyDescent="0.25">
      <c r="I140" s="4">
        <f t="shared" si="4"/>
        <v>0</v>
      </c>
    </row>
    <row r="141" spans="9:9" x14ac:dyDescent="0.25">
      <c r="I141" s="4">
        <f t="shared" si="4"/>
        <v>0</v>
      </c>
    </row>
    <row r="142" spans="9:9" x14ac:dyDescent="0.25">
      <c r="I142" s="4">
        <f t="shared" si="4"/>
        <v>0</v>
      </c>
    </row>
    <row r="143" spans="9:9" x14ac:dyDescent="0.25">
      <c r="I143" s="4">
        <f t="shared" si="4"/>
        <v>0</v>
      </c>
    </row>
    <row r="144" spans="9:9" x14ac:dyDescent="0.25">
      <c r="I144" s="4">
        <f t="shared" si="4"/>
        <v>0</v>
      </c>
    </row>
    <row r="145" spans="9:9" x14ac:dyDescent="0.25">
      <c r="I145" s="4">
        <f t="shared" si="4"/>
        <v>0</v>
      </c>
    </row>
    <row r="146" spans="9:9" x14ac:dyDescent="0.25">
      <c r="I146" s="4">
        <f t="shared" si="4"/>
        <v>0</v>
      </c>
    </row>
    <row r="147" spans="9:9" x14ac:dyDescent="0.25">
      <c r="I147" s="4">
        <f t="shared" si="4"/>
        <v>0</v>
      </c>
    </row>
    <row r="148" spans="9:9" x14ac:dyDescent="0.25">
      <c r="I148" s="4">
        <f t="shared" si="4"/>
        <v>0</v>
      </c>
    </row>
    <row r="149" spans="9:9" x14ac:dyDescent="0.25">
      <c r="I149" s="4">
        <f t="shared" si="4"/>
        <v>0</v>
      </c>
    </row>
    <row r="150" spans="9:9" x14ac:dyDescent="0.25">
      <c r="I150" s="4">
        <f t="shared" si="4"/>
        <v>0</v>
      </c>
    </row>
    <row r="151" spans="9:9" x14ac:dyDescent="0.25">
      <c r="I151" s="4">
        <f t="shared" si="4"/>
        <v>0</v>
      </c>
    </row>
    <row r="152" spans="9:9" x14ac:dyDescent="0.25">
      <c r="I152" s="4">
        <f t="shared" si="4"/>
        <v>0</v>
      </c>
    </row>
    <row r="153" spans="9:9" x14ac:dyDescent="0.25">
      <c r="I153" s="4">
        <f t="shared" si="4"/>
        <v>0</v>
      </c>
    </row>
    <row r="154" spans="9:9" x14ac:dyDescent="0.25">
      <c r="I154" s="4">
        <f t="shared" si="4"/>
        <v>0</v>
      </c>
    </row>
    <row r="155" spans="9:9" x14ac:dyDescent="0.25">
      <c r="I155" s="4">
        <f t="shared" si="4"/>
        <v>0</v>
      </c>
    </row>
    <row r="156" spans="9:9" x14ac:dyDescent="0.25">
      <c r="I156" s="4">
        <f t="shared" si="4"/>
        <v>0</v>
      </c>
    </row>
    <row r="157" spans="9:9" x14ac:dyDescent="0.25">
      <c r="I157" s="4">
        <f t="shared" si="4"/>
        <v>0</v>
      </c>
    </row>
    <row r="158" spans="9:9" x14ac:dyDescent="0.25">
      <c r="I158" s="4">
        <f t="shared" si="4"/>
        <v>0</v>
      </c>
    </row>
    <row r="159" spans="9:9" x14ac:dyDescent="0.25">
      <c r="I159" s="4">
        <f t="shared" si="4"/>
        <v>0</v>
      </c>
    </row>
    <row r="160" spans="9:9" x14ac:dyDescent="0.25">
      <c r="I160" s="4">
        <f t="shared" si="4"/>
        <v>0</v>
      </c>
    </row>
    <row r="161" spans="9:9" x14ac:dyDescent="0.25">
      <c r="I161" s="4">
        <f t="shared" si="4"/>
        <v>0</v>
      </c>
    </row>
    <row r="162" spans="9:9" x14ac:dyDescent="0.25">
      <c r="I162" s="4">
        <f t="shared" si="4"/>
        <v>0</v>
      </c>
    </row>
    <row r="163" spans="9:9" x14ac:dyDescent="0.25">
      <c r="I163" s="4">
        <f t="shared" si="4"/>
        <v>0</v>
      </c>
    </row>
    <row r="164" spans="9:9" x14ac:dyDescent="0.25">
      <c r="I164" s="4">
        <f t="shared" si="4"/>
        <v>0</v>
      </c>
    </row>
    <row r="165" spans="9:9" x14ac:dyDescent="0.25">
      <c r="I165" s="4">
        <f t="shared" si="4"/>
        <v>0</v>
      </c>
    </row>
    <row r="166" spans="9:9" x14ac:dyDescent="0.25">
      <c r="I166" s="4">
        <f t="shared" si="4"/>
        <v>0</v>
      </c>
    </row>
    <row r="167" spans="9:9" x14ac:dyDescent="0.25">
      <c r="I167" s="4">
        <f t="shared" si="4"/>
        <v>0</v>
      </c>
    </row>
    <row r="168" spans="9:9" x14ac:dyDescent="0.25">
      <c r="I168" s="4">
        <f t="shared" si="4"/>
        <v>0</v>
      </c>
    </row>
    <row r="169" spans="9:9" x14ac:dyDescent="0.25">
      <c r="I169" s="4">
        <f t="shared" si="4"/>
        <v>0</v>
      </c>
    </row>
    <row r="170" spans="9:9" x14ac:dyDescent="0.25">
      <c r="I170" s="4">
        <f t="shared" si="4"/>
        <v>0</v>
      </c>
    </row>
    <row r="171" spans="9:9" x14ac:dyDescent="0.25">
      <c r="I171" s="4">
        <f t="shared" si="4"/>
        <v>0</v>
      </c>
    </row>
    <row r="172" spans="9:9" x14ac:dyDescent="0.25">
      <c r="I172" s="4">
        <f t="shared" si="4"/>
        <v>0</v>
      </c>
    </row>
    <row r="173" spans="9:9" x14ac:dyDescent="0.25">
      <c r="I173" s="4">
        <f t="shared" si="4"/>
        <v>0</v>
      </c>
    </row>
    <row r="174" spans="9:9" x14ac:dyDescent="0.25">
      <c r="I174" s="4">
        <f t="shared" ref="I174:I237" si="5">+SUM(H174:H174)-SUM(C174:C174)</f>
        <v>0</v>
      </c>
    </row>
    <row r="175" spans="9:9" x14ac:dyDescent="0.25">
      <c r="I175" s="4">
        <f t="shared" si="5"/>
        <v>0</v>
      </c>
    </row>
    <row r="176" spans="9:9" x14ac:dyDescent="0.25">
      <c r="I176" s="4">
        <f t="shared" si="5"/>
        <v>0</v>
      </c>
    </row>
    <row r="177" spans="9:9" x14ac:dyDescent="0.25">
      <c r="I177" s="4">
        <f t="shared" si="5"/>
        <v>0</v>
      </c>
    </row>
    <row r="178" spans="9:9" x14ac:dyDescent="0.25">
      <c r="I178" s="4">
        <f t="shared" si="5"/>
        <v>0</v>
      </c>
    </row>
    <row r="179" spans="9:9" x14ac:dyDescent="0.25">
      <c r="I179" s="4">
        <f t="shared" si="5"/>
        <v>0</v>
      </c>
    </row>
    <row r="180" spans="9:9" x14ac:dyDescent="0.25">
      <c r="I180" s="4">
        <f t="shared" si="5"/>
        <v>0</v>
      </c>
    </row>
    <row r="181" spans="9:9" x14ac:dyDescent="0.25">
      <c r="I181" s="4">
        <f t="shared" si="5"/>
        <v>0</v>
      </c>
    </row>
    <row r="182" spans="9:9" x14ac:dyDescent="0.25">
      <c r="I182" s="4">
        <f t="shared" si="5"/>
        <v>0</v>
      </c>
    </row>
    <row r="183" spans="9:9" x14ac:dyDescent="0.25">
      <c r="I183" s="4">
        <f t="shared" si="5"/>
        <v>0</v>
      </c>
    </row>
    <row r="184" spans="9:9" x14ac:dyDescent="0.25">
      <c r="I184" s="4">
        <f t="shared" si="5"/>
        <v>0</v>
      </c>
    </row>
    <row r="185" spans="9:9" x14ac:dyDescent="0.25">
      <c r="I185" s="4">
        <f t="shared" si="5"/>
        <v>0</v>
      </c>
    </row>
    <row r="186" spans="9:9" x14ac:dyDescent="0.25">
      <c r="I186" s="4">
        <f t="shared" si="5"/>
        <v>0</v>
      </c>
    </row>
    <row r="187" spans="9:9" x14ac:dyDescent="0.25">
      <c r="I187" s="4">
        <f t="shared" si="5"/>
        <v>0</v>
      </c>
    </row>
    <row r="188" spans="9:9" x14ac:dyDescent="0.25">
      <c r="I188" s="4">
        <f t="shared" si="5"/>
        <v>0</v>
      </c>
    </row>
    <row r="189" spans="9:9" x14ac:dyDescent="0.25">
      <c r="I189" s="4">
        <f t="shared" si="5"/>
        <v>0</v>
      </c>
    </row>
    <row r="190" spans="9:9" x14ac:dyDescent="0.25">
      <c r="I190" s="4">
        <f t="shared" si="5"/>
        <v>0</v>
      </c>
    </row>
    <row r="191" spans="9:9" x14ac:dyDescent="0.25">
      <c r="I191" s="4">
        <f t="shared" si="5"/>
        <v>0</v>
      </c>
    </row>
    <row r="192" spans="9:9" x14ac:dyDescent="0.25">
      <c r="I192" s="4">
        <f t="shared" si="5"/>
        <v>0</v>
      </c>
    </row>
    <row r="193" spans="9:9" x14ac:dyDescent="0.25">
      <c r="I193" s="4">
        <f t="shared" si="5"/>
        <v>0</v>
      </c>
    </row>
    <row r="194" spans="9:9" x14ac:dyDescent="0.25">
      <c r="I194" s="4">
        <f t="shared" si="5"/>
        <v>0</v>
      </c>
    </row>
    <row r="195" spans="9:9" x14ac:dyDescent="0.25">
      <c r="I195" s="4">
        <f t="shared" si="5"/>
        <v>0</v>
      </c>
    </row>
    <row r="196" spans="9:9" x14ac:dyDescent="0.25">
      <c r="I196" s="4">
        <f t="shared" si="5"/>
        <v>0</v>
      </c>
    </row>
    <row r="197" spans="9:9" x14ac:dyDescent="0.25">
      <c r="I197" s="4">
        <f t="shared" si="5"/>
        <v>0</v>
      </c>
    </row>
    <row r="198" spans="9:9" x14ac:dyDescent="0.25">
      <c r="I198" s="4">
        <f t="shared" si="5"/>
        <v>0</v>
      </c>
    </row>
    <row r="199" spans="9:9" x14ac:dyDescent="0.25">
      <c r="I199" s="4">
        <f t="shared" si="5"/>
        <v>0</v>
      </c>
    </row>
    <row r="200" spans="9:9" x14ac:dyDescent="0.25">
      <c r="I200" s="4">
        <f t="shared" si="5"/>
        <v>0</v>
      </c>
    </row>
    <row r="201" spans="9:9" x14ac:dyDescent="0.25">
      <c r="I201" s="4">
        <f t="shared" si="5"/>
        <v>0</v>
      </c>
    </row>
    <row r="202" spans="9:9" x14ac:dyDescent="0.25">
      <c r="I202" s="4">
        <f t="shared" si="5"/>
        <v>0</v>
      </c>
    </row>
    <row r="203" spans="9:9" x14ac:dyDescent="0.25">
      <c r="I203" s="4">
        <f t="shared" si="5"/>
        <v>0</v>
      </c>
    </row>
    <row r="204" spans="9:9" x14ac:dyDescent="0.25">
      <c r="I204" s="4">
        <f t="shared" si="5"/>
        <v>0</v>
      </c>
    </row>
    <row r="205" spans="9:9" x14ac:dyDescent="0.25">
      <c r="I205" s="4">
        <f t="shared" si="5"/>
        <v>0</v>
      </c>
    </row>
    <row r="206" spans="9:9" x14ac:dyDescent="0.25">
      <c r="I206" s="4">
        <f t="shared" si="5"/>
        <v>0</v>
      </c>
    </row>
    <row r="207" spans="9:9" x14ac:dyDescent="0.25">
      <c r="I207" s="4">
        <f t="shared" si="5"/>
        <v>0</v>
      </c>
    </row>
    <row r="208" spans="9:9" x14ac:dyDescent="0.25">
      <c r="I208" s="4">
        <f t="shared" si="5"/>
        <v>0</v>
      </c>
    </row>
    <row r="209" spans="9:9" x14ac:dyDescent="0.25">
      <c r="I209" s="4">
        <f t="shared" si="5"/>
        <v>0</v>
      </c>
    </row>
    <row r="210" spans="9:9" x14ac:dyDescent="0.25">
      <c r="I210" s="4">
        <f t="shared" si="5"/>
        <v>0</v>
      </c>
    </row>
    <row r="211" spans="9:9" x14ac:dyDescent="0.25">
      <c r="I211" s="4">
        <f t="shared" si="5"/>
        <v>0</v>
      </c>
    </row>
    <row r="212" spans="9:9" x14ac:dyDescent="0.25">
      <c r="I212" s="4">
        <f t="shared" si="5"/>
        <v>0</v>
      </c>
    </row>
    <row r="213" spans="9:9" x14ac:dyDescent="0.25">
      <c r="I213" s="4">
        <f t="shared" si="5"/>
        <v>0</v>
      </c>
    </row>
    <row r="214" spans="9:9" x14ac:dyDescent="0.25">
      <c r="I214" s="4">
        <f t="shared" si="5"/>
        <v>0</v>
      </c>
    </row>
    <row r="215" spans="9:9" x14ac:dyDescent="0.25">
      <c r="I215" s="4">
        <f t="shared" si="5"/>
        <v>0</v>
      </c>
    </row>
    <row r="216" spans="9:9" x14ac:dyDescent="0.25">
      <c r="I216" s="4">
        <f t="shared" si="5"/>
        <v>0</v>
      </c>
    </row>
    <row r="217" spans="9:9" x14ac:dyDescent="0.25">
      <c r="I217" s="4">
        <f t="shared" si="5"/>
        <v>0</v>
      </c>
    </row>
    <row r="218" spans="9:9" x14ac:dyDescent="0.25">
      <c r="I218" s="4">
        <f t="shared" si="5"/>
        <v>0</v>
      </c>
    </row>
    <row r="219" spans="9:9" x14ac:dyDescent="0.25">
      <c r="I219" s="4">
        <f t="shared" si="5"/>
        <v>0</v>
      </c>
    </row>
    <row r="220" spans="9:9" x14ac:dyDescent="0.25">
      <c r="I220" s="4">
        <f t="shared" si="5"/>
        <v>0</v>
      </c>
    </row>
    <row r="221" spans="9:9" x14ac:dyDescent="0.25">
      <c r="I221" s="4">
        <f t="shared" si="5"/>
        <v>0</v>
      </c>
    </row>
    <row r="222" spans="9:9" x14ac:dyDescent="0.25">
      <c r="I222" s="4">
        <f t="shared" si="5"/>
        <v>0</v>
      </c>
    </row>
    <row r="223" spans="9:9" x14ac:dyDescent="0.25">
      <c r="I223" s="4">
        <f t="shared" si="5"/>
        <v>0</v>
      </c>
    </row>
    <row r="224" spans="9:9" x14ac:dyDescent="0.25">
      <c r="I224" s="4">
        <f t="shared" si="5"/>
        <v>0</v>
      </c>
    </row>
    <row r="225" spans="9:9" x14ac:dyDescent="0.25">
      <c r="I225" s="4">
        <f t="shared" si="5"/>
        <v>0</v>
      </c>
    </row>
    <row r="226" spans="9:9" x14ac:dyDescent="0.25">
      <c r="I226" s="4">
        <f t="shared" si="5"/>
        <v>0</v>
      </c>
    </row>
    <row r="227" spans="9:9" x14ac:dyDescent="0.25">
      <c r="I227" s="4">
        <f t="shared" si="5"/>
        <v>0</v>
      </c>
    </row>
    <row r="228" spans="9:9" x14ac:dyDescent="0.25">
      <c r="I228" s="4">
        <f t="shared" si="5"/>
        <v>0</v>
      </c>
    </row>
    <row r="229" spans="9:9" x14ac:dyDescent="0.25">
      <c r="I229" s="4">
        <f t="shared" si="5"/>
        <v>0</v>
      </c>
    </row>
    <row r="230" spans="9:9" x14ac:dyDescent="0.25">
      <c r="I230" s="4">
        <f t="shared" si="5"/>
        <v>0</v>
      </c>
    </row>
    <row r="231" spans="9:9" x14ac:dyDescent="0.25">
      <c r="I231" s="4">
        <f t="shared" si="5"/>
        <v>0</v>
      </c>
    </row>
    <row r="232" spans="9:9" x14ac:dyDescent="0.25">
      <c r="I232" s="4">
        <f t="shared" si="5"/>
        <v>0</v>
      </c>
    </row>
    <row r="233" spans="9:9" x14ac:dyDescent="0.25">
      <c r="I233" s="4">
        <f t="shared" si="5"/>
        <v>0</v>
      </c>
    </row>
    <row r="234" spans="9:9" x14ac:dyDescent="0.25">
      <c r="I234" s="4">
        <f t="shared" si="5"/>
        <v>0</v>
      </c>
    </row>
    <row r="235" spans="9:9" x14ac:dyDescent="0.25">
      <c r="I235" s="4">
        <f t="shared" si="5"/>
        <v>0</v>
      </c>
    </row>
    <row r="236" spans="9:9" x14ac:dyDescent="0.25">
      <c r="I236" s="4">
        <f t="shared" si="5"/>
        <v>0</v>
      </c>
    </row>
    <row r="237" spans="9:9" x14ac:dyDescent="0.25">
      <c r="I237" s="4">
        <f t="shared" si="5"/>
        <v>0</v>
      </c>
    </row>
    <row r="238" spans="9:9" x14ac:dyDescent="0.25">
      <c r="I238" s="4">
        <f t="shared" ref="I238:I301" si="6">+SUM(H238:H238)-SUM(C238:C238)</f>
        <v>0</v>
      </c>
    </row>
    <row r="239" spans="9:9" x14ac:dyDescent="0.25">
      <c r="I239" s="4">
        <f t="shared" si="6"/>
        <v>0</v>
      </c>
    </row>
    <row r="240" spans="9:9" x14ac:dyDescent="0.25">
      <c r="I240" s="4">
        <f t="shared" si="6"/>
        <v>0</v>
      </c>
    </row>
    <row r="241" spans="9:9" x14ac:dyDescent="0.25">
      <c r="I241" s="4">
        <f t="shared" si="6"/>
        <v>0</v>
      </c>
    </row>
    <row r="242" spans="9:9" x14ac:dyDescent="0.25">
      <c r="I242" s="4">
        <f t="shared" si="6"/>
        <v>0</v>
      </c>
    </row>
    <row r="243" spans="9:9" x14ac:dyDescent="0.25">
      <c r="I243" s="4">
        <f t="shared" si="6"/>
        <v>0</v>
      </c>
    </row>
    <row r="244" spans="9:9" x14ac:dyDescent="0.25">
      <c r="I244" s="4">
        <f t="shared" si="6"/>
        <v>0</v>
      </c>
    </row>
    <row r="245" spans="9:9" x14ac:dyDescent="0.25">
      <c r="I245" s="4">
        <f t="shared" si="6"/>
        <v>0</v>
      </c>
    </row>
    <row r="246" spans="9:9" x14ac:dyDescent="0.25">
      <c r="I246" s="4">
        <f t="shared" si="6"/>
        <v>0</v>
      </c>
    </row>
    <row r="247" spans="9:9" x14ac:dyDescent="0.25">
      <c r="I247" s="4">
        <f t="shared" si="6"/>
        <v>0</v>
      </c>
    </row>
    <row r="248" spans="9:9" x14ac:dyDescent="0.25">
      <c r="I248" s="4">
        <f t="shared" si="6"/>
        <v>0</v>
      </c>
    </row>
    <row r="249" spans="9:9" x14ac:dyDescent="0.25">
      <c r="I249" s="4">
        <f t="shared" si="6"/>
        <v>0</v>
      </c>
    </row>
    <row r="250" spans="9:9" x14ac:dyDescent="0.25">
      <c r="I250" s="4">
        <f t="shared" si="6"/>
        <v>0</v>
      </c>
    </row>
    <row r="251" spans="9:9" x14ac:dyDescent="0.25">
      <c r="I251" s="4">
        <f t="shared" si="6"/>
        <v>0</v>
      </c>
    </row>
    <row r="252" spans="9:9" x14ac:dyDescent="0.25">
      <c r="I252" s="4">
        <f t="shared" si="6"/>
        <v>0</v>
      </c>
    </row>
    <row r="253" spans="9:9" x14ac:dyDescent="0.25">
      <c r="I253" s="4">
        <f t="shared" si="6"/>
        <v>0</v>
      </c>
    </row>
    <row r="254" spans="9:9" x14ac:dyDescent="0.25">
      <c r="I254" s="4">
        <f t="shared" si="6"/>
        <v>0</v>
      </c>
    </row>
    <row r="255" spans="9:9" x14ac:dyDescent="0.25">
      <c r="I255" s="4">
        <f t="shared" si="6"/>
        <v>0</v>
      </c>
    </row>
    <row r="256" spans="9:9" x14ac:dyDescent="0.25">
      <c r="I256" s="4">
        <f t="shared" si="6"/>
        <v>0</v>
      </c>
    </row>
    <row r="257" spans="9:9" x14ac:dyDescent="0.25">
      <c r="I257" s="4">
        <f t="shared" si="6"/>
        <v>0</v>
      </c>
    </row>
    <row r="258" spans="9:9" x14ac:dyDescent="0.25">
      <c r="I258" s="4">
        <f t="shared" si="6"/>
        <v>0</v>
      </c>
    </row>
    <row r="259" spans="9:9" x14ac:dyDescent="0.25">
      <c r="I259" s="4">
        <f t="shared" si="6"/>
        <v>0</v>
      </c>
    </row>
    <row r="260" spans="9:9" x14ac:dyDescent="0.25">
      <c r="I260" s="4">
        <f t="shared" si="6"/>
        <v>0</v>
      </c>
    </row>
    <row r="261" spans="9:9" x14ac:dyDescent="0.25">
      <c r="I261" s="4">
        <f t="shared" si="6"/>
        <v>0</v>
      </c>
    </row>
    <row r="262" spans="9:9" x14ac:dyDescent="0.25">
      <c r="I262" s="4">
        <f t="shared" si="6"/>
        <v>0</v>
      </c>
    </row>
    <row r="263" spans="9:9" x14ac:dyDescent="0.25">
      <c r="I263" s="4">
        <f t="shared" si="6"/>
        <v>0</v>
      </c>
    </row>
    <row r="264" spans="9:9" x14ac:dyDescent="0.25">
      <c r="I264" s="4">
        <f t="shared" si="6"/>
        <v>0</v>
      </c>
    </row>
    <row r="265" spans="9:9" x14ac:dyDescent="0.25">
      <c r="I265" s="4">
        <f t="shared" si="6"/>
        <v>0</v>
      </c>
    </row>
    <row r="266" spans="9:9" x14ac:dyDescent="0.25">
      <c r="I266" s="4">
        <f t="shared" si="6"/>
        <v>0</v>
      </c>
    </row>
    <row r="267" spans="9:9" x14ac:dyDescent="0.25">
      <c r="I267" s="4">
        <f t="shared" si="6"/>
        <v>0</v>
      </c>
    </row>
    <row r="268" spans="9:9" x14ac:dyDescent="0.25">
      <c r="I268" s="4">
        <f t="shared" si="6"/>
        <v>0</v>
      </c>
    </row>
    <row r="269" spans="9:9" x14ac:dyDescent="0.25">
      <c r="I269" s="4">
        <f t="shared" si="6"/>
        <v>0</v>
      </c>
    </row>
    <row r="270" spans="9:9" x14ac:dyDescent="0.25">
      <c r="I270" s="4">
        <f t="shared" si="6"/>
        <v>0</v>
      </c>
    </row>
    <row r="271" spans="9:9" x14ac:dyDescent="0.25">
      <c r="I271" s="4">
        <f t="shared" si="6"/>
        <v>0</v>
      </c>
    </row>
    <row r="272" spans="9:9" x14ac:dyDescent="0.25">
      <c r="I272" s="4">
        <f t="shared" si="6"/>
        <v>0</v>
      </c>
    </row>
    <row r="273" spans="9:9" x14ac:dyDescent="0.25">
      <c r="I273" s="4">
        <f t="shared" si="6"/>
        <v>0</v>
      </c>
    </row>
    <row r="274" spans="9:9" x14ac:dyDescent="0.25">
      <c r="I274" s="4">
        <f t="shared" si="6"/>
        <v>0</v>
      </c>
    </row>
    <row r="275" spans="9:9" x14ac:dyDescent="0.25">
      <c r="I275" s="4">
        <f t="shared" si="6"/>
        <v>0</v>
      </c>
    </row>
    <row r="276" spans="9:9" x14ac:dyDescent="0.25">
      <c r="I276" s="4">
        <f t="shared" si="6"/>
        <v>0</v>
      </c>
    </row>
    <row r="277" spans="9:9" x14ac:dyDescent="0.25">
      <c r="I277" s="4">
        <f t="shared" si="6"/>
        <v>0</v>
      </c>
    </row>
    <row r="278" spans="9:9" x14ac:dyDescent="0.25">
      <c r="I278" s="4">
        <f t="shared" si="6"/>
        <v>0</v>
      </c>
    </row>
    <row r="279" spans="9:9" x14ac:dyDescent="0.25">
      <c r="I279" s="4">
        <f t="shared" si="6"/>
        <v>0</v>
      </c>
    </row>
    <row r="280" spans="9:9" x14ac:dyDescent="0.25">
      <c r="I280" s="4">
        <f t="shared" si="6"/>
        <v>0</v>
      </c>
    </row>
    <row r="281" spans="9:9" x14ac:dyDescent="0.25">
      <c r="I281" s="4">
        <f t="shared" si="6"/>
        <v>0</v>
      </c>
    </row>
    <row r="282" spans="9:9" x14ac:dyDescent="0.25">
      <c r="I282" s="4">
        <f t="shared" si="6"/>
        <v>0</v>
      </c>
    </row>
    <row r="283" spans="9:9" x14ac:dyDescent="0.25">
      <c r="I283" s="4">
        <f t="shared" si="6"/>
        <v>0</v>
      </c>
    </row>
    <row r="284" spans="9:9" x14ac:dyDescent="0.25">
      <c r="I284" s="4">
        <f t="shared" si="6"/>
        <v>0</v>
      </c>
    </row>
    <row r="285" spans="9:9" x14ac:dyDescent="0.25">
      <c r="I285" s="4">
        <f t="shared" si="6"/>
        <v>0</v>
      </c>
    </row>
    <row r="286" spans="9:9" x14ac:dyDescent="0.25">
      <c r="I286" s="4">
        <f t="shared" si="6"/>
        <v>0</v>
      </c>
    </row>
    <row r="287" spans="9:9" x14ac:dyDescent="0.25">
      <c r="I287" s="4">
        <f t="shared" si="6"/>
        <v>0</v>
      </c>
    </row>
    <row r="288" spans="9:9" x14ac:dyDescent="0.25">
      <c r="I288" s="4">
        <f t="shared" si="6"/>
        <v>0</v>
      </c>
    </row>
    <row r="289" spans="9:9" x14ac:dyDescent="0.25">
      <c r="I289" s="4">
        <f t="shared" si="6"/>
        <v>0</v>
      </c>
    </row>
    <row r="290" spans="9:9" x14ac:dyDescent="0.25">
      <c r="I290" s="4">
        <f t="shared" si="6"/>
        <v>0</v>
      </c>
    </row>
    <row r="291" spans="9:9" x14ac:dyDescent="0.25">
      <c r="I291" s="4">
        <f t="shared" si="6"/>
        <v>0</v>
      </c>
    </row>
    <row r="292" spans="9:9" x14ac:dyDescent="0.25">
      <c r="I292" s="4">
        <f t="shared" si="6"/>
        <v>0</v>
      </c>
    </row>
    <row r="293" spans="9:9" x14ac:dyDescent="0.25">
      <c r="I293" s="4">
        <f t="shared" si="6"/>
        <v>0</v>
      </c>
    </row>
    <row r="294" spans="9:9" x14ac:dyDescent="0.25">
      <c r="I294" s="4">
        <f t="shared" si="6"/>
        <v>0</v>
      </c>
    </row>
    <row r="295" spans="9:9" x14ac:dyDescent="0.25">
      <c r="I295" s="4">
        <f t="shared" si="6"/>
        <v>0</v>
      </c>
    </row>
    <row r="296" spans="9:9" x14ac:dyDescent="0.25">
      <c r="I296" s="4">
        <f t="shared" si="6"/>
        <v>0</v>
      </c>
    </row>
    <row r="297" spans="9:9" x14ac:dyDescent="0.25">
      <c r="I297" s="4">
        <f t="shared" si="6"/>
        <v>0</v>
      </c>
    </row>
    <row r="298" spans="9:9" x14ac:dyDescent="0.25">
      <c r="I298" s="4">
        <f t="shared" si="6"/>
        <v>0</v>
      </c>
    </row>
    <row r="299" spans="9:9" x14ac:dyDescent="0.25">
      <c r="I299" s="4">
        <f t="shared" si="6"/>
        <v>0</v>
      </c>
    </row>
    <row r="300" spans="9:9" x14ac:dyDescent="0.25">
      <c r="I300" s="4">
        <f t="shared" si="6"/>
        <v>0</v>
      </c>
    </row>
    <row r="301" spans="9:9" x14ac:dyDescent="0.25">
      <c r="I301" s="4">
        <f t="shared" si="6"/>
        <v>0</v>
      </c>
    </row>
    <row r="302" spans="9:9" x14ac:dyDescent="0.25">
      <c r="I302" s="4">
        <f t="shared" ref="I302:I365" si="7">+SUM(H302:H302)-SUM(C302:C302)</f>
        <v>0</v>
      </c>
    </row>
    <row r="303" spans="9:9" x14ac:dyDescent="0.25">
      <c r="I303" s="4">
        <f t="shared" si="7"/>
        <v>0</v>
      </c>
    </row>
    <row r="304" spans="9:9" x14ac:dyDescent="0.25">
      <c r="I304" s="4">
        <f t="shared" si="7"/>
        <v>0</v>
      </c>
    </row>
    <row r="305" spans="9:9" x14ac:dyDescent="0.25">
      <c r="I305" s="4">
        <f t="shared" si="7"/>
        <v>0</v>
      </c>
    </row>
    <row r="306" spans="9:9" x14ac:dyDescent="0.25">
      <c r="I306" s="4">
        <f t="shared" si="7"/>
        <v>0</v>
      </c>
    </row>
    <row r="307" spans="9:9" x14ac:dyDescent="0.25">
      <c r="I307" s="4">
        <f t="shared" si="7"/>
        <v>0</v>
      </c>
    </row>
    <row r="308" spans="9:9" x14ac:dyDescent="0.25">
      <c r="I308" s="4">
        <f t="shared" si="7"/>
        <v>0</v>
      </c>
    </row>
    <row r="309" spans="9:9" x14ac:dyDescent="0.25">
      <c r="I309" s="4">
        <f t="shared" si="7"/>
        <v>0</v>
      </c>
    </row>
    <row r="310" spans="9:9" x14ac:dyDescent="0.25">
      <c r="I310" s="4">
        <f t="shared" si="7"/>
        <v>0</v>
      </c>
    </row>
    <row r="311" spans="9:9" x14ac:dyDescent="0.25">
      <c r="I311" s="4">
        <f t="shared" si="7"/>
        <v>0</v>
      </c>
    </row>
    <row r="312" spans="9:9" x14ac:dyDescent="0.25">
      <c r="I312" s="4">
        <f t="shared" si="7"/>
        <v>0</v>
      </c>
    </row>
    <row r="313" spans="9:9" x14ac:dyDescent="0.25">
      <c r="I313" s="4">
        <f t="shared" si="7"/>
        <v>0</v>
      </c>
    </row>
    <row r="314" spans="9:9" x14ac:dyDescent="0.25">
      <c r="I314" s="4">
        <f t="shared" si="7"/>
        <v>0</v>
      </c>
    </row>
    <row r="315" spans="9:9" x14ac:dyDescent="0.25">
      <c r="I315" s="4">
        <f t="shared" si="7"/>
        <v>0</v>
      </c>
    </row>
    <row r="316" spans="9:9" x14ac:dyDescent="0.25">
      <c r="I316" s="4">
        <f t="shared" si="7"/>
        <v>0</v>
      </c>
    </row>
    <row r="317" spans="9:9" x14ac:dyDescent="0.25">
      <c r="I317" s="4">
        <f t="shared" si="7"/>
        <v>0</v>
      </c>
    </row>
    <row r="318" spans="9:9" x14ac:dyDescent="0.25">
      <c r="I318" s="4">
        <f t="shared" si="7"/>
        <v>0</v>
      </c>
    </row>
    <row r="319" spans="9:9" x14ac:dyDescent="0.25">
      <c r="I319" s="4">
        <f t="shared" si="7"/>
        <v>0</v>
      </c>
    </row>
    <row r="320" spans="9:9" x14ac:dyDescent="0.25">
      <c r="I320" s="4">
        <f t="shared" si="7"/>
        <v>0</v>
      </c>
    </row>
    <row r="321" spans="9:9" x14ac:dyDescent="0.25">
      <c r="I321" s="4">
        <f t="shared" si="7"/>
        <v>0</v>
      </c>
    </row>
    <row r="322" spans="9:9" x14ac:dyDescent="0.25">
      <c r="I322" s="4">
        <f t="shared" si="7"/>
        <v>0</v>
      </c>
    </row>
    <row r="323" spans="9:9" x14ac:dyDescent="0.25">
      <c r="I323" s="4">
        <f t="shared" si="7"/>
        <v>0</v>
      </c>
    </row>
    <row r="324" spans="9:9" x14ac:dyDescent="0.25">
      <c r="I324" s="4">
        <f t="shared" si="7"/>
        <v>0</v>
      </c>
    </row>
    <row r="325" spans="9:9" x14ac:dyDescent="0.25">
      <c r="I325" s="4">
        <f t="shared" si="7"/>
        <v>0</v>
      </c>
    </row>
    <row r="326" spans="9:9" x14ac:dyDescent="0.25">
      <c r="I326" s="4">
        <f t="shared" si="7"/>
        <v>0</v>
      </c>
    </row>
    <row r="327" spans="9:9" x14ac:dyDescent="0.25">
      <c r="I327" s="4">
        <f t="shared" si="7"/>
        <v>0</v>
      </c>
    </row>
    <row r="328" spans="9:9" x14ac:dyDescent="0.25">
      <c r="I328" s="4">
        <f t="shared" si="7"/>
        <v>0</v>
      </c>
    </row>
    <row r="329" spans="9:9" x14ac:dyDescent="0.25">
      <c r="I329" s="4">
        <f t="shared" si="7"/>
        <v>0</v>
      </c>
    </row>
    <row r="330" spans="9:9" x14ac:dyDescent="0.25">
      <c r="I330" s="4">
        <f t="shared" si="7"/>
        <v>0</v>
      </c>
    </row>
    <row r="331" spans="9:9" x14ac:dyDescent="0.25">
      <c r="I331" s="4">
        <f t="shared" si="7"/>
        <v>0</v>
      </c>
    </row>
    <row r="332" spans="9:9" x14ac:dyDescent="0.25">
      <c r="I332" s="4">
        <f t="shared" si="7"/>
        <v>0</v>
      </c>
    </row>
    <row r="333" spans="9:9" x14ac:dyDescent="0.25">
      <c r="I333" s="4">
        <f t="shared" si="7"/>
        <v>0</v>
      </c>
    </row>
    <row r="334" spans="9:9" x14ac:dyDescent="0.25">
      <c r="I334" s="4">
        <f t="shared" si="7"/>
        <v>0</v>
      </c>
    </row>
    <row r="335" spans="9:9" x14ac:dyDescent="0.25">
      <c r="I335" s="4">
        <f t="shared" si="7"/>
        <v>0</v>
      </c>
    </row>
    <row r="336" spans="9:9" x14ac:dyDescent="0.25">
      <c r="I336" s="4">
        <f t="shared" si="7"/>
        <v>0</v>
      </c>
    </row>
    <row r="337" spans="9:9" x14ac:dyDescent="0.25">
      <c r="I337" s="4">
        <f t="shared" si="7"/>
        <v>0</v>
      </c>
    </row>
    <row r="338" spans="9:9" x14ac:dyDescent="0.25">
      <c r="I338" s="4">
        <f t="shared" si="7"/>
        <v>0</v>
      </c>
    </row>
    <row r="339" spans="9:9" x14ac:dyDescent="0.25">
      <c r="I339" s="4">
        <f t="shared" si="7"/>
        <v>0</v>
      </c>
    </row>
    <row r="340" spans="9:9" x14ac:dyDescent="0.25">
      <c r="I340" s="4">
        <f t="shared" si="7"/>
        <v>0</v>
      </c>
    </row>
    <row r="341" spans="9:9" x14ac:dyDescent="0.25">
      <c r="I341" s="4">
        <f t="shared" si="7"/>
        <v>0</v>
      </c>
    </row>
    <row r="342" spans="9:9" x14ac:dyDescent="0.25">
      <c r="I342" s="4">
        <f t="shared" si="7"/>
        <v>0</v>
      </c>
    </row>
    <row r="343" spans="9:9" x14ac:dyDescent="0.25">
      <c r="I343" s="4">
        <f t="shared" si="7"/>
        <v>0</v>
      </c>
    </row>
    <row r="344" spans="9:9" x14ac:dyDescent="0.25">
      <c r="I344" s="4">
        <f t="shared" si="7"/>
        <v>0</v>
      </c>
    </row>
    <row r="345" spans="9:9" x14ac:dyDescent="0.25">
      <c r="I345" s="4">
        <f t="shared" si="7"/>
        <v>0</v>
      </c>
    </row>
    <row r="346" spans="9:9" x14ac:dyDescent="0.25">
      <c r="I346" s="4">
        <f t="shared" si="7"/>
        <v>0</v>
      </c>
    </row>
    <row r="347" spans="9:9" x14ac:dyDescent="0.25">
      <c r="I347" s="4">
        <f t="shared" si="7"/>
        <v>0</v>
      </c>
    </row>
    <row r="348" spans="9:9" x14ac:dyDescent="0.25">
      <c r="I348" s="4">
        <f t="shared" si="7"/>
        <v>0</v>
      </c>
    </row>
    <row r="349" spans="9:9" x14ac:dyDescent="0.25">
      <c r="I349" s="4">
        <f t="shared" si="7"/>
        <v>0</v>
      </c>
    </row>
    <row r="350" spans="9:9" x14ac:dyDescent="0.25">
      <c r="I350" s="4">
        <f t="shared" si="7"/>
        <v>0</v>
      </c>
    </row>
    <row r="351" spans="9:9" x14ac:dyDescent="0.25">
      <c r="I351" s="4">
        <f t="shared" si="7"/>
        <v>0</v>
      </c>
    </row>
    <row r="352" spans="9:9" x14ac:dyDescent="0.25">
      <c r="I352" s="4">
        <f t="shared" si="7"/>
        <v>0</v>
      </c>
    </row>
    <row r="353" spans="9:9" x14ac:dyDescent="0.25">
      <c r="I353" s="4">
        <f t="shared" si="7"/>
        <v>0</v>
      </c>
    </row>
    <row r="354" spans="9:9" x14ac:dyDescent="0.25">
      <c r="I354" s="4">
        <f t="shared" si="7"/>
        <v>0</v>
      </c>
    </row>
    <row r="355" spans="9:9" x14ac:dyDescent="0.25">
      <c r="I355" s="4">
        <f t="shared" si="7"/>
        <v>0</v>
      </c>
    </row>
    <row r="356" spans="9:9" x14ac:dyDescent="0.25">
      <c r="I356" s="4">
        <f t="shared" si="7"/>
        <v>0</v>
      </c>
    </row>
    <row r="357" spans="9:9" x14ac:dyDescent="0.25">
      <c r="I357" s="4">
        <f t="shared" si="7"/>
        <v>0</v>
      </c>
    </row>
    <row r="358" spans="9:9" x14ac:dyDescent="0.25">
      <c r="I358" s="4">
        <f t="shared" si="7"/>
        <v>0</v>
      </c>
    </row>
    <row r="359" spans="9:9" x14ac:dyDescent="0.25">
      <c r="I359" s="4">
        <f t="shared" si="7"/>
        <v>0</v>
      </c>
    </row>
    <row r="360" spans="9:9" x14ac:dyDescent="0.25">
      <c r="I360" s="4">
        <f t="shared" si="7"/>
        <v>0</v>
      </c>
    </row>
    <row r="361" spans="9:9" x14ac:dyDescent="0.25">
      <c r="I361" s="4">
        <f t="shared" si="7"/>
        <v>0</v>
      </c>
    </row>
    <row r="362" spans="9:9" x14ac:dyDescent="0.25">
      <c r="I362" s="4">
        <f t="shared" si="7"/>
        <v>0</v>
      </c>
    </row>
    <row r="363" spans="9:9" x14ac:dyDescent="0.25">
      <c r="I363" s="4">
        <f t="shared" si="7"/>
        <v>0</v>
      </c>
    </row>
    <row r="364" spans="9:9" x14ac:dyDescent="0.25">
      <c r="I364" s="4">
        <f t="shared" si="7"/>
        <v>0</v>
      </c>
    </row>
    <row r="365" spans="9:9" x14ac:dyDescent="0.25">
      <c r="I365" s="4">
        <f t="shared" si="7"/>
        <v>0</v>
      </c>
    </row>
    <row r="366" spans="9:9" x14ac:dyDescent="0.25">
      <c r="I366" s="4">
        <f t="shared" ref="I366:I429" si="8">+SUM(H366:H366)-SUM(C366:C366)</f>
        <v>0</v>
      </c>
    </row>
    <row r="367" spans="9:9" x14ac:dyDescent="0.25">
      <c r="I367" s="4">
        <f t="shared" si="8"/>
        <v>0</v>
      </c>
    </row>
    <row r="368" spans="9:9" x14ac:dyDescent="0.25">
      <c r="I368" s="4">
        <f t="shared" si="8"/>
        <v>0</v>
      </c>
    </row>
    <row r="369" spans="9:9" x14ac:dyDescent="0.25">
      <c r="I369" s="4">
        <f t="shared" si="8"/>
        <v>0</v>
      </c>
    </row>
    <row r="370" spans="9:9" x14ac:dyDescent="0.25">
      <c r="I370" s="4">
        <f t="shared" si="8"/>
        <v>0</v>
      </c>
    </row>
    <row r="371" spans="9:9" x14ac:dyDescent="0.25">
      <c r="I371" s="4">
        <f t="shared" si="8"/>
        <v>0</v>
      </c>
    </row>
    <row r="372" spans="9:9" x14ac:dyDescent="0.25">
      <c r="I372" s="4">
        <f t="shared" si="8"/>
        <v>0</v>
      </c>
    </row>
    <row r="373" spans="9:9" x14ac:dyDescent="0.25">
      <c r="I373" s="4">
        <f t="shared" si="8"/>
        <v>0</v>
      </c>
    </row>
    <row r="374" spans="9:9" x14ac:dyDescent="0.25">
      <c r="I374" s="4">
        <f t="shared" si="8"/>
        <v>0</v>
      </c>
    </row>
    <row r="375" spans="9:9" x14ac:dyDescent="0.25">
      <c r="I375" s="4">
        <f t="shared" si="8"/>
        <v>0</v>
      </c>
    </row>
    <row r="376" spans="9:9" x14ac:dyDescent="0.25">
      <c r="I376" s="4">
        <f t="shared" si="8"/>
        <v>0</v>
      </c>
    </row>
    <row r="377" spans="9:9" x14ac:dyDescent="0.25">
      <c r="I377" s="4">
        <f t="shared" si="8"/>
        <v>0</v>
      </c>
    </row>
    <row r="378" spans="9:9" x14ac:dyDescent="0.25">
      <c r="I378" s="4">
        <f t="shared" si="8"/>
        <v>0</v>
      </c>
    </row>
    <row r="379" spans="9:9" x14ac:dyDescent="0.25">
      <c r="I379" s="4">
        <f t="shared" si="8"/>
        <v>0</v>
      </c>
    </row>
    <row r="380" spans="9:9" x14ac:dyDescent="0.25">
      <c r="I380" s="4">
        <f t="shared" si="8"/>
        <v>0</v>
      </c>
    </row>
    <row r="381" spans="9:9" x14ac:dyDescent="0.25">
      <c r="I381" s="4">
        <f t="shared" si="8"/>
        <v>0</v>
      </c>
    </row>
    <row r="382" spans="9:9" x14ac:dyDescent="0.25">
      <c r="I382" s="4">
        <f t="shared" si="8"/>
        <v>0</v>
      </c>
    </row>
    <row r="383" spans="9:9" x14ac:dyDescent="0.25">
      <c r="I383" s="4">
        <f t="shared" si="8"/>
        <v>0</v>
      </c>
    </row>
    <row r="384" spans="9:9" x14ac:dyDescent="0.25">
      <c r="I384" s="4">
        <f t="shared" si="8"/>
        <v>0</v>
      </c>
    </row>
    <row r="385" spans="9:9" x14ac:dyDescent="0.25">
      <c r="I385" s="4">
        <f t="shared" si="8"/>
        <v>0</v>
      </c>
    </row>
    <row r="386" spans="9:9" x14ac:dyDescent="0.25">
      <c r="I386" s="4">
        <f t="shared" si="8"/>
        <v>0</v>
      </c>
    </row>
    <row r="387" spans="9:9" x14ac:dyDescent="0.25">
      <c r="I387" s="4">
        <f t="shared" si="8"/>
        <v>0</v>
      </c>
    </row>
    <row r="388" spans="9:9" x14ac:dyDescent="0.25">
      <c r="I388" s="4">
        <f t="shared" si="8"/>
        <v>0</v>
      </c>
    </row>
    <row r="389" spans="9:9" x14ac:dyDescent="0.25">
      <c r="I389" s="4">
        <f t="shared" si="8"/>
        <v>0</v>
      </c>
    </row>
    <row r="390" spans="9:9" x14ac:dyDescent="0.25">
      <c r="I390" s="4">
        <f t="shared" si="8"/>
        <v>0</v>
      </c>
    </row>
    <row r="391" spans="9:9" x14ac:dyDescent="0.25">
      <c r="I391" s="4">
        <f t="shared" si="8"/>
        <v>0</v>
      </c>
    </row>
    <row r="392" spans="9:9" x14ac:dyDescent="0.25">
      <c r="I392" s="4">
        <f t="shared" si="8"/>
        <v>0</v>
      </c>
    </row>
    <row r="393" spans="9:9" x14ac:dyDescent="0.25">
      <c r="I393" s="4">
        <f t="shared" si="8"/>
        <v>0</v>
      </c>
    </row>
    <row r="394" spans="9:9" x14ac:dyDescent="0.25">
      <c r="I394" s="4">
        <f t="shared" si="8"/>
        <v>0</v>
      </c>
    </row>
    <row r="395" spans="9:9" x14ac:dyDescent="0.25">
      <c r="I395" s="4">
        <f t="shared" si="8"/>
        <v>0</v>
      </c>
    </row>
    <row r="396" spans="9:9" x14ac:dyDescent="0.25">
      <c r="I396" s="4">
        <f t="shared" si="8"/>
        <v>0</v>
      </c>
    </row>
    <row r="397" spans="9:9" x14ac:dyDescent="0.25">
      <c r="I397" s="4">
        <f t="shared" si="8"/>
        <v>0</v>
      </c>
    </row>
    <row r="398" spans="9:9" x14ac:dyDescent="0.25">
      <c r="I398" s="4">
        <f t="shared" si="8"/>
        <v>0</v>
      </c>
    </row>
    <row r="399" spans="9:9" x14ac:dyDescent="0.25">
      <c r="I399" s="4">
        <f t="shared" si="8"/>
        <v>0</v>
      </c>
    </row>
    <row r="400" spans="9:9" x14ac:dyDescent="0.25">
      <c r="I400" s="4">
        <f t="shared" si="8"/>
        <v>0</v>
      </c>
    </row>
    <row r="401" spans="9:9" x14ac:dyDescent="0.25">
      <c r="I401" s="4">
        <f t="shared" si="8"/>
        <v>0</v>
      </c>
    </row>
    <row r="402" spans="9:9" x14ac:dyDescent="0.25">
      <c r="I402" s="4">
        <f t="shared" si="8"/>
        <v>0</v>
      </c>
    </row>
    <row r="403" spans="9:9" x14ac:dyDescent="0.25">
      <c r="I403" s="4">
        <f t="shared" si="8"/>
        <v>0</v>
      </c>
    </row>
    <row r="404" spans="9:9" x14ac:dyDescent="0.25">
      <c r="I404" s="4">
        <f t="shared" si="8"/>
        <v>0</v>
      </c>
    </row>
    <row r="405" spans="9:9" x14ac:dyDescent="0.25">
      <c r="I405" s="4">
        <f t="shared" si="8"/>
        <v>0</v>
      </c>
    </row>
    <row r="406" spans="9:9" x14ac:dyDescent="0.25">
      <c r="I406" s="4">
        <f t="shared" si="8"/>
        <v>0</v>
      </c>
    </row>
    <row r="407" spans="9:9" x14ac:dyDescent="0.25">
      <c r="I407" s="4">
        <f t="shared" si="8"/>
        <v>0</v>
      </c>
    </row>
    <row r="408" spans="9:9" x14ac:dyDescent="0.25">
      <c r="I408" s="4">
        <f t="shared" si="8"/>
        <v>0</v>
      </c>
    </row>
    <row r="409" spans="9:9" x14ac:dyDescent="0.25">
      <c r="I409" s="4">
        <f t="shared" si="8"/>
        <v>0</v>
      </c>
    </row>
    <row r="410" spans="9:9" x14ac:dyDescent="0.25">
      <c r="I410" s="4">
        <f t="shared" si="8"/>
        <v>0</v>
      </c>
    </row>
    <row r="411" spans="9:9" x14ac:dyDescent="0.25">
      <c r="I411" s="4">
        <f t="shared" si="8"/>
        <v>0</v>
      </c>
    </row>
    <row r="412" spans="9:9" x14ac:dyDescent="0.25">
      <c r="I412" s="4">
        <f t="shared" si="8"/>
        <v>0</v>
      </c>
    </row>
    <row r="413" spans="9:9" x14ac:dyDescent="0.25">
      <c r="I413" s="4">
        <f t="shared" si="8"/>
        <v>0</v>
      </c>
    </row>
    <row r="414" spans="9:9" x14ac:dyDescent="0.25">
      <c r="I414" s="4">
        <f t="shared" si="8"/>
        <v>0</v>
      </c>
    </row>
    <row r="415" spans="9:9" x14ac:dyDescent="0.25">
      <c r="I415" s="4">
        <f t="shared" si="8"/>
        <v>0</v>
      </c>
    </row>
    <row r="416" spans="9:9" x14ac:dyDescent="0.25">
      <c r="I416" s="4">
        <f t="shared" si="8"/>
        <v>0</v>
      </c>
    </row>
    <row r="417" spans="9:9" x14ac:dyDescent="0.25">
      <c r="I417" s="4">
        <f t="shared" si="8"/>
        <v>0</v>
      </c>
    </row>
    <row r="418" spans="9:9" x14ac:dyDescent="0.25">
      <c r="I418" s="4">
        <f t="shared" si="8"/>
        <v>0</v>
      </c>
    </row>
    <row r="419" spans="9:9" x14ac:dyDescent="0.25">
      <c r="I419" s="4">
        <f t="shared" si="8"/>
        <v>0</v>
      </c>
    </row>
    <row r="420" spans="9:9" x14ac:dyDescent="0.25">
      <c r="I420" s="4">
        <f t="shared" si="8"/>
        <v>0</v>
      </c>
    </row>
    <row r="421" spans="9:9" x14ac:dyDescent="0.25">
      <c r="I421" s="4">
        <f t="shared" si="8"/>
        <v>0</v>
      </c>
    </row>
    <row r="422" spans="9:9" x14ac:dyDescent="0.25">
      <c r="I422" s="4">
        <f t="shared" si="8"/>
        <v>0</v>
      </c>
    </row>
    <row r="423" spans="9:9" x14ac:dyDescent="0.25">
      <c r="I423" s="4">
        <f t="shared" si="8"/>
        <v>0</v>
      </c>
    </row>
    <row r="424" spans="9:9" x14ac:dyDescent="0.25">
      <c r="I424" s="4">
        <f t="shared" si="8"/>
        <v>0</v>
      </c>
    </row>
    <row r="425" spans="9:9" x14ac:dyDescent="0.25">
      <c r="I425" s="4">
        <f t="shared" si="8"/>
        <v>0</v>
      </c>
    </row>
    <row r="426" spans="9:9" x14ac:dyDescent="0.25">
      <c r="I426" s="4">
        <f t="shared" si="8"/>
        <v>0</v>
      </c>
    </row>
    <row r="427" spans="9:9" x14ac:dyDescent="0.25">
      <c r="I427" s="4">
        <f t="shared" si="8"/>
        <v>0</v>
      </c>
    </row>
    <row r="428" spans="9:9" x14ac:dyDescent="0.25">
      <c r="I428" s="4">
        <f t="shared" si="8"/>
        <v>0</v>
      </c>
    </row>
    <row r="429" spans="9:9" x14ac:dyDescent="0.25">
      <c r="I429" s="4">
        <f t="shared" si="8"/>
        <v>0</v>
      </c>
    </row>
    <row r="430" spans="9:9" x14ac:dyDescent="0.25">
      <c r="I430" s="4">
        <f t="shared" ref="I430:I493" si="9">+SUM(H430:H430)-SUM(C430:C430)</f>
        <v>0</v>
      </c>
    </row>
    <row r="431" spans="9:9" x14ac:dyDescent="0.25">
      <c r="I431" s="4">
        <f t="shared" si="9"/>
        <v>0</v>
      </c>
    </row>
    <row r="432" spans="9:9" x14ac:dyDescent="0.25">
      <c r="I432" s="4">
        <f t="shared" si="9"/>
        <v>0</v>
      </c>
    </row>
    <row r="433" spans="9:9" x14ac:dyDescent="0.25">
      <c r="I433" s="4">
        <f t="shared" si="9"/>
        <v>0</v>
      </c>
    </row>
    <row r="434" spans="9:9" x14ac:dyDescent="0.25">
      <c r="I434" s="4">
        <f t="shared" si="9"/>
        <v>0</v>
      </c>
    </row>
    <row r="435" spans="9:9" x14ac:dyDescent="0.25">
      <c r="I435" s="4">
        <f t="shared" si="9"/>
        <v>0</v>
      </c>
    </row>
    <row r="436" spans="9:9" x14ac:dyDescent="0.25">
      <c r="I436" s="4">
        <f t="shared" si="9"/>
        <v>0</v>
      </c>
    </row>
    <row r="437" spans="9:9" x14ac:dyDescent="0.25">
      <c r="I437" s="4">
        <f t="shared" si="9"/>
        <v>0</v>
      </c>
    </row>
    <row r="438" spans="9:9" x14ac:dyDescent="0.25">
      <c r="I438" s="4">
        <f t="shared" si="9"/>
        <v>0</v>
      </c>
    </row>
    <row r="439" spans="9:9" x14ac:dyDescent="0.25">
      <c r="I439" s="4">
        <f t="shared" si="9"/>
        <v>0</v>
      </c>
    </row>
    <row r="440" spans="9:9" x14ac:dyDescent="0.25">
      <c r="I440" s="4">
        <f t="shared" si="9"/>
        <v>0</v>
      </c>
    </row>
    <row r="441" spans="9:9" x14ac:dyDescent="0.25">
      <c r="I441" s="4">
        <f t="shared" si="9"/>
        <v>0</v>
      </c>
    </row>
    <row r="442" spans="9:9" x14ac:dyDescent="0.25">
      <c r="I442" s="4">
        <f t="shared" si="9"/>
        <v>0</v>
      </c>
    </row>
    <row r="443" spans="9:9" x14ac:dyDescent="0.25">
      <c r="I443" s="4">
        <f t="shared" si="9"/>
        <v>0</v>
      </c>
    </row>
    <row r="444" spans="9:9" x14ac:dyDescent="0.25">
      <c r="I444" s="4">
        <f t="shared" si="9"/>
        <v>0</v>
      </c>
    </row>
    <row r="445" spans="9:9" x14ac:dyDescent="0.25">
      <c r="I445" s="4">
        <f t="shared" si="9"/>
        <v>0</v>
      </c>
    </row>
    <row r="446" spans="9:9" x14ac:dyDescent="0.25">
      <c r="I446" s="4">
        <f t="shared" si="9"/>
        <v>0</v>
      </c>
    </row>
    <row r="447" spans="9:9" x14ac:dyDescent="0.25">
      <c r="I447" s="4">
        <f t="shared" si="9"/>
        <v>0</v>
      </c>
    </row>
    <row r="448" spans="9:9" x14ac:dyDescent="0.25">
      <c r="I448" s="4">
        <f t="shared" si="9"/>
        <v>0</v>
      </c>
    </row>
    <row r="449" spans="9:9" x14ac:dyDescent="0.25">
      <c r="I449" s="4">
        <f t="shared" si="9"/>
        <v>0</v>
      </c>
    </row>
    <row r="450" spans="9:9" x14ac:dyDescent="0.25">
      <c r="I450" s="4">
        <f t="shared" si="9"/>
        <v>0</v>
      </c>
    </row>
    <row r="451" spans="9:9" x14ac:dyDescent="0.25">
      <c r="I451" s="4">
        <f t="shared" si="9"/>
        <v>0</v>
      </c>
    </row>
    <row r="452" spans="9:9" x14ac:dyDescent="0.25">
      <c r="I452" s="4">
        <f t="shared" si="9"/>
        <v>0</v>
      </c>
    </row>
    <row r="453" spans="9:9" x14ac:dyDescent="0.25">
      <c r="I453" s="4">
        <f t="shared" si="9"/>
        <v>0</v>
      </c>
    </row>
    <row r="454" spans="9:9" x14ac:dyDescent="0.25">
      <c r="I454" s="4">
        <f t="shared" si="9"/>
        <v>0</v>
      </c>
    </row>
    <row r="455" spans="9:9" x14ac:dyDescent="0.25">
      <c r="I455" s="4">
        <f t="shared" si="9"/>
        <v>0</v>
      </c>
    </row>
    <row r="456" spans="9:9" x14ac:dyDescent="0.25">
      <c r="I456" s="4">
        <f t="shared" si="9"/>
        <v>0</v>
      </c>
    </row>
    <row r="457" spans="9:9" x14ac:dyDescent="0.25">
      <c r="I457" s="4">
        <f t="shared" si="9"/>
        <v>0</v>
      </c>
    </row>
    <row r="458" spans="9:9" x14ac:dyDescent="0.25">
      <c r="I458" s="4">
        <f t="shared" si="9"/>
        <v>0</v>
      </c>
    </row>
    <row r="459" spans="9:9" x14ac:dyDescent="0.25">
      <c r="I459" s="4">
        <f t="shared" si="9"/>
        <v>0</v>
      </c>
    </row>
    <row r="460" spans="9:9" x14ac:dyDescent="0.25">
      <c r="I460" s="4">
        <f t="shared" si="9"/>
        <v>0</v>
      </c>
    </row>
    <row r="461" spans="9:9" x14ac:dyDescent="0.25">
      <c r="I461" s="4">
        <f t="shared" si="9"/>
        <v>0</v>
      </c>
    </row>
    <row r="462" spans="9:9" x14ac:dyDescent="0.25">
      <c r="I462" s="4">
        <f t="shared" si="9"/>
        <v>0</v>
      </c>
    </row>
    <row r="463" spans="9:9" x14ac:dyDescent="0.25">
      <c r="I463" s="4">
        <f t="shared" si="9"/>
        <v>0</v>
      </c>
    </row>
    <row r="464" spans="9:9" x14ac:dyDescent="0.25">
      <c r="I464" s="4">
        <f t="shared" si="9"/>
        <v>0</v>
      </c>
    </row>
    <row r="465" spans="9:9" x14ac:dyDescent="0.25">
      <c r="I465" s="4">
        <f t="shared" si="9"/>
        <v>0</v>
      </c>
    </row>
    <row r="466" spans="9:9" x14ac:dyDescent="0.25">
      <c r="I466" s="4">
        <f t="shared" si="9"/>
        <v>0</v>
      </c>
    </row>
    <row r="467" spans="9:9" x14ac:dyDescent="0.25">
      <c r="I467" s="4">
        <f t="shared" si="9"/>
        <v>0</v>
      </c>
    </row>
    <row r="468" spans="9:9" x14ac:dyDescent="0.25">
      <c r="I468" s="4">
        <f t="shared" si="9"/>
        <v>0</v>
      </c>
    </row>
    <row r="469" spans="9:9" x14ac:dyDescent="0.25">
      <c r="I469" s="4">
        <f t="shared" si="9"/>
        <v>0</v>
      </c>
    </row>
    <row r="470" spans="9:9" x14ac:dyDescent="0.25">
      <c r="I470" s="4">
        <f t="shared" si="9"/>
        <v>0</v>
      </c>
    </row>
    <row r="471" spans="9:9" x14ac:dyDescent="0.25">
      <c r="I471" s="4">
        <f t="shared" si="9"/>
        <v>0</v>
      </c>
    </row>
    <row r="472" spans="9:9" x14ac:dyDescent="0.25">
      <c r="I472" s="4">
        <f t="shared" si="9"/>
        <v>0</v>
      </c>
    </row>
    <row r="473" spans="9:9" x14ac:dyDescent="0.25">
      <c r="I473" s="4">
        <f t="shared" si="9"/>
        <v>0</v>
      </c>
    </row>
    <row r="474" spans="9:9" x14ac:dyDescent="0.25">
      <c r="I474" s="4">
        <f t="shared" si="9"/>
        <v>0</v>
      </c>
    </row>
    <row r="475" spans="9:9" x14ac:dyDescent="0.25">
      <c r="I475" s="4">
        <f t="shared" si="9"/>
        <v>0</v>
      </c>
    </row>
    <row r="476" spans="9:9" x14ac:dyDescent="0.25">
      <c r="I476" s="4">
        <f t="shared" si="9"/>
        <v>0</v>
      </c>
    </row>
    <row r="477" spans="9:9" x14ac:dyDescent="0.25">
      <c r="I477" s="4">
        <f t="shared" si="9"/>
        <v>0</v>
      </c>
    </row>
    <row r="478" spans="9:9" x14ac:dyDescent="0.25">
      <c r="I478" s="4">
        <f t="shared" si="9"/>
        <v>0</v>
      </c>
    </row>
    <row r="479" spans="9:9" x14ac:dyDescent="0.25">
      <c r="I479" s="4">
        <f t="shared" si="9"/>
        <v>0</v>
      </c>
    </row>
    <row r="480" spans="9:9" x14ac:dyDescent="0.25">
      <c r="I480" s="4">
        <f t="shared" si="9"/>
        <v>0</v>
      </c>
    </row>
    <row r="481" spans="9:9" x14ac:dyDescent="0.25">
      <c r="I481" s="4">
        <f t="shared" si="9"/>
        <v>0</v>
      </c>
    </row>
    <row r="482" spans="9:9" x14ac:dyDescent="0.25">
      <c r="I482" s="4">
        <f t="shared" si="9"/>
        <v>0</v>
      </c>
    </row>
    <row r="483" spans="9:9" x14ac:dyDescent="0.25">
      <c r="I483" s="4">
        <f t="shared" si="9"/>
        <v>0</v>
      </c>
    </row>
    <row r="484" spans="9:9" x14ac:dyDescent="0.25">
      <c r="I484" s="4">
        <f t="shared" si="9"/>
        <v>0</v>
      </c>
    </row>
    <row r="485" spans="9:9" x14ac:dyDescent="0.25">
      <c r="I485" s="4">
        <f t="shared" si="9"/>
        <v>0</v>
      </c>
    </row>
    <row r="486" spans="9:9" x14ac:dyDescent="0.25">
      <c r="I486" s="4">
        <f t="shared" si="9"/>
        <v>0</v>
      </c>
    </row>
    <row r="487" spans="9:9" x14ac:dyDescent="0.25">
      <c r="I487" s="4">
        <f t="shared" si="9"/>
        <v>0</v>
      </c>
    </row>
    <row r="488" spans="9:9" x14ac:dyDescent="0.25">
      <c r="I488" s="4">
        <f t="shared" si="9"/>
        <v>0</v>
      </c>
    </row>
    <row r="489" spans="9:9" x14ac:dyDescent="0.25">
      <c r="I489" s="4">
        <f t="shared" si="9"/>
        <v>0</v>
      </c>
    </row>
    <row r="490" spans="9:9" x14ac:dyDescent="0.25">
      <c r="I490" s="4">
        <f t="shared" si="9"/>
        <v>0</v>
      </c>
    </row>
    <row r="491" spans="9:9" x14ac:dyDescent="0.25">
      <c r="I491" s="4">
        <f t="shared" si="9"/>
        <v>0</v>
      </c>
    </row>
    <row r="492" spans="9:9" x14ac:dyDescent="0.25">
      <c r="I492" s="4">
        <f t="shared" si="9"/>
        <v>0</v>
      </c>
    </row>
    <row r="493" spans="9:9" x14ac:dyDescent="0.25">
      <c r="I493" s="4">
        <f t="shared" si="9"/>
        <v>0</v>
      </c>
    </row>
    <row r="494" spans="9:9" x14ac:dyDescent="0.25">
      <c r="I494" s="4">
        <f t="shared" ref="I494:I557" si="10">+SUM(H494:H494)-SUM(C494:C494)</f>
        <v>0</v>
      </c>
    </row>
    <row r="495" spans="9:9" x14ac:dyDescent="0.25">
      <c r="I495" s="4">
        <f t="shared" si="10"/>
        <v>0</v>
      </c>
    </row>
    <row r="496" spans="9:9" x14ac:dyDescent="0.25">
      <c r="I496" s="4">
        <f t="shared" si="10"/>
        <v>0</v>
      </c>
    </row>
    <row r="497" spans="9:9" x14ac:dyDescent="0.25">
      <c r="I497" s="4">
        <f t="shared" si="10"/>
        <v>0</v>
      </c>
    </row>
    <row r="498" spans="9:9" x14ac:dyDescent="0.25">
      <c r="I498" s="4">
        <f t="shared" si="10"/>
        <v>0</v>
      </c>
    </row>
    <row r="499" spans="9:9" x14ac:dyDescent="0.25">
      <c r="I499" s="4">
        <f t="shared" si="10"/>
        <v>0</v>
      </c>
    </row>
    <row r="500" spans="9:9" x14ac:dyDescent="0.25">
      <c r="I500" s="4">
        <f t="shared" si="10"/>
        <v>0</v>
      </c>
    </row>
    <row r="501" spans="9:9" x14ac:dyDescent="0.25">
      <c r="I501" s="4">
        <f t="shared" si="10"/>
        <v>0</v>
      </c>
    </row>
    <row r="502" spans="9:9" x14ac:dyDescent="0.25">
      <c r="I502" s="4">
        <f t="shared" si="10"/>
        <v>0</v>
      </c>
    </row>
    <row r="503" spans="9:9" x14ac:dyDescent="0.25">
      <c r="I503" s="4">
        <f t="shared" si="10"/>
        <v>0</v>
      </c>
    </row>
    <row r="504" spans="9:9" x14ac:dyDescent="0.25">
      <c r="I504" s="4">
        <f t="shared" si="10"/>
        <v>0</v>
      </c>
    </row>
    <row r="505" spans="9:9" x14ac:dyDescent="0.25">
      <c r="I505" s="4">
        <f t="shared" si="10"/>
        <v>0</v>
      </c>
    </row>
    <row r="506" spans="9:9" x14ac:dyDescent="0.25">
      <c r="I506" s="4">
        <f t="shared" si="10"/>
        <v>0</v>
      </c>
    </row>
    <row r="507" spans="9:9" x14ac:dyDescent="0.25">
      <c r="I507" s="4">
        <f t="shared" si="10"/>
        <v>0</v>
      </c>
    </row>
    <row r="508" spans="9:9" x14ac:dyDescent="0.25">
      <c r="I508" s="4">
        <f t="shared" si="10"/>
        <v>0</v>
      </c>
    </row>
    <row r="509" spans="9:9" x14ac:dyDescent="0.25">
      <c r="I509" s="4">
        <f t="shared" si="10"/>
        <v>0</v>
      </c>
    </row>
    <row r="510" spans="9:9" x14ac:dyDescent="0.25">
      <c r="I510" s="4">
        <f t="shared" si="10"/>
        <v>0</v>
      </c>
    </row>
    <row r="511" spans="9:9" x14ac:dyDescent="0.25">
      <c r="I511" s="4">
        <f t="shared" si="10"/>
        <v>0</v>
      </c>
    </row>
    <row r="512" spans="9:9" x14ac:dyDescent="0.25">
      <c r="I512" s="4">
        <f t="shared" si="10"/>
        <v>0</v>
      </c>
    </row>
    <row r="513" spans="9:9" x14ac:dyDescent="0.25">
      <c r="I513" s="4">
        <f t="shared" si="10"/>
        <v>0</v>
      </c>
    </row>
    <row r="514" spans="9:9" x14ac:dyDescent="0.25">
      <c r="I514" s="4">
        <f t="shared" si="10"/>
        <v>0</v>
      </c>
    </row>
    <row r="515" spans="9:9" x14ac:dyDescent="0.25">
      <c r="I515" s="4">
        <f t="shared" si="10"/>
        <v>0</v>
      </c>
    </row>
    <row r="516" spans="9:9" x14ac:dyDescent="0.25">
      <c r="I516" s="4">
        <f t="shared" si="10"/>
        <v>0</v>
      </c>
    </row>
    <row r="517" spans="9:9" x14ac:dyDescent="0.25">
      <c r="I517" s="4">
        <f t="shared" si="10"/>
        <v>0</v>
      </c>
    </row>
    <row r="518" spans="9:9" x14ac:dyDescent="0.25">
      <c r="I518" s="4">
        <f t="shared" si="10"/>
        <v>0</v>
      </c>
    </row>
    <row r="519" spans="9:9" x14ac:dyDescent="0.25">
      <c r="I519" s="4">
        <f t="shared" si="10"/>
        <v>0</v>
      </c>
    </row>
    <row r="520" spans="9:9" x14ac:dyDescent="0.25">
      <c r="I520" s="4">
        <f t="shared" si="10"/>
        <v>0</v>
      </c>
    </row>
    <row r="521" spans="9:9" x14ac:dyDescent="0.25">
      <c r="I521" s="4">
        <f t="shared" si="10"/>
        <v>0</v>
      </c>
    </row>
    <row r="522" spans="9:9" x14ac:dyDescent="0.25">
      <c r="I522" s="4">
        <f t="shared" si="10"/>
        <v>0</v>
      </c>
    </row>
    <row r="523" spans="9:9" x14ac:dyDescent="0.25">
      <c r="I523" s="4">
        <f t="shared" si="10"/>
        <v>0</v>
      </c>
    </row>
    <row r="524" spans="9:9" x14ac:dyDescent="0.25">
      <c r="I524" s="4">
        <f t="shared" si="10"/>
        <v>0</v>
      </c>
    </row>
    <row r="525" spans="9:9" x14ac:dyDescent="0.25">
      <c r="I525" s="4">
        <f t="shared" si="10"/>
        <v>0</v>
      </c>
    </row>
    <row r="526" spans="9:9" x14ac:dyDescent="0.25">
      <c r="I526" s="4">
        <f t="shared" si="10"/>
        <v>0</v>
      </c>
    </row>
    <row r="527" spans="9:9" x14ac:dyDescent="0.25">
      <c r="I527" s="4">
        <f t="shared" si="10"/>
        <v>0</v>
      </c>
    </row>
    <row r="528" spans="9:9" x14ac:dyDescent="0.25">
      <c r="I528" s="4">
        <f t="shared" si="10"/>
        <v>0</v>
      </c>
    </row>
    <row r="529" spans="9:9" x14ac:dyDescent="0.25">
      <c r="I529" s="4">
        <f t="shared" si="10"/>
        <v>0</v>
      </c>
    </row>
    <row r="530" spans="9:9" x14ac:dyDescent="0.25">
      <c r="I530" s="4">
        <f t="shared" si="10"/>
        <v>0</v>
      </c>
    </row>
    <row r="531" spans="9:9" x14ac:dyDescent="0.25">
      <c r="I531" s="4">
        <f t="shared" si="10"/>
        <v>0</v>
      </c>
    </row>
    <row r="532" spans="9:9" x14ac:dyDescent="0.25">
      <c r="I532" s="4">
        <f t="shared" si="10"/>
        <v>0</v>
      </c>
    </row>
    <row r="533" spans="9:9" x14ac:dyDescent="0.25">
      <c r="I533" s="4">
        <f t="shared" si="10"/>
        <v>0</v>
      </c>
    </row>
    <row r="534" spans="9:9" x14ac:dyDescent="0.25">
      <c r="I534" s="4">
        <f t="shared" si="10"/>
        <v>0</v>
      </c>
    </row>
    <row r="535" spans="9:9" x14ac:dyDescent="0.25">
      <c r="I535" s="4">
        <f t="shared" si="10"/>
        <v>0</v>
      </c>
    </row>
    <row r="536" spans="9:9" x14ac:dyDescent="0.25">
      <c r="I536" s="4">
        <f t="shared" si="10"/>
        <v>0</v>
      </c>
    </row>
    <row r="537" spans="9:9" x14ac:dyDescent="0.25">
      <c r="I537" s="4">
        <f t="shared" si="10"/>
        <v>0</v>
      </c>
    </row>
    <row r="538" spans="9:9" x14ac:dyDescent="0.25">
      <c r="I538" s="4">
        <f t="shared" si="10"/>
        <v>0</v>
      </c>
    </row>
    <row r="539" spans="9:9" x14ac:dyDescent="0.25">
      <c r="I539" s="4">
        <f t="shared" si="10"/>
        <v>0</v>
      </c>
    </row>
    <row r="540" spans="9:9" x14ac:dyDescent="0.25">
      <c r="I540" s="4">
        <f t="shared" si="10"/>
        <v>0</v>
      </c>
    </row>
    <row r="541" spans="9:9" x14ac:dyDescent="0.25">
      <c r="I541" s="4">
        <f t="shared" si="10"/>
        <v>0</v>
      </c>
    </row>
    <row r="542" spans="9:9" x14ac:dyDescent="0.25">
      <c r="I542" s="4">
        <f t="shared" si="10"/>
        <v>0</v>
      </c>
    </row>
    <row r="543" spans="9:9" x14ac:dyDescent="0.25">
      <c r="I543" s="4">
        <f t="shared" si="10"/>
        <v>0</v>
      </c>
    </row>
    <row r="544" spans="9:9" x14ac:dyDescent="0.25">
      <c r="I544" s="4">
        <f t="shared" si="10"/>
        <v>0</v>
      </c>
    </row>
    <row r="545" spans="9:9" x14ac:dyDescent="0.25">
      <c r="I545" s="4">
        <f t="shared" si="10"/>
        <v>0</v>
      </c>
    </row>
    <row r="546" spans="9:9" x14ac:dyDescent="0.25">
      <c r="I546" s="4">
        <f t="shared" si="10"/>
        <v>0</v>
      </c>
    </row>
    <row r="547" spans="9:9" x14ac:dyDescent="0.25">
      <c r="I547" s="4">
        <f t="shared" si="10"/>
        <v>0</v>
      </c>
    </row>
    <row r="548" spans="9:9" x14ac:dyDescent="0.25">
      <c r="I548" s="4">
        <f t="shared" si="10"/>
        <v>0</v>
      </c>
    </row>
    <row r="549" spans="9:9" x14ac:dyDescent="0.25">
      <c r="I549" s="4">
        <f t="shared" si="10"/>
        <v>0</v>
      </c>
    </row>
    <row r="550" spans="9:9" x14ac:dyDescent="0.25">
      <c r="I550" s="4">
        <f t="shared" si="10"/>
        <v>0</v>
      </c>
    </row>
    <row r="551" spans="9:9" x14ac:dyDescent="0.25">
      <c r="I551" s="4">
        <f t="shared" si="10"/>
        <v>0</v>
      </c>
    </row>
    <row r="552" spans="9:9" x14ac:dyDescent="0.25">
      <c r="I552" s="4">
        <f t="shared" si="10"/>
        <v>0</v>
      </c>
    </row>
    <row r="553" spans="9:9" x14ac:dyDescent="0.25">
      <c r="I553" s="4">
        <f t="shared" si="10"/>
        <v>0</v>
      </c>
    </row>
    <row r="554" spans="9:9" x14ac:dyDescent="0.25">
      <c r="I554" s="4">
        <f t="shared" si="10"/>
        <v>0</v>
      </c>
    </row>
    <row r="555" spans="9:9" x14ac:dyDescent="0.25">
      <c r="I555" s="4">
        <f t="shared" si="10"/>
        <v>0</v>
      </c>
    </row>
    <row r="556" spans="9:9" x14ac:dyDescent="0.25">
      <c r="I556" s="4">
        <f t="shared" si="10"/>
        <v>0</v>
      </c>
    </row>
    <row r="557" spans="9:9" x14ac:dyDescent="0.25">
      <c r="I557" s="4">
        <f t="shared" si="10"/>
        <v>0</v>
      </c>
    </row>
    <row r="558" spans="9:9" x14ac:dyDescent="0.25">
      <c r="I558" s="4">
        <f t="shared" ref="I558:I621" si="11">+SUM(H558:H558)-SUM(C558:C558)</f>
        <v>0</v>
      </c>
    </row>
    <row r="559" spans="9:9" x14ac:dyDescent="0.25">
      <c r="I559" s="4">
        <f t="shared" si="11"/>
        <v>0</v>
      </c>
    </row>
    <row r="560" spans="9:9" x14ac:dyDescent="0.25">
      <c r="I560" s="4">
        <f t="shared" si="11"/>
        <v>0</v>
      </c>
    </row>
    <row r="561" spans="9:9" x14ac:dyDescent="0.25">
      <c r="I561" s="4">
        <f t="shared" si="11"/>
        <v>0</v>
      </c>
    </row>
    <row r="562" spans="9:9" x14ac:dyDescent="0.25">
      <c r="I562" s="4">
        <f t="shared" si="11"/>
        <v>0</v>
      </c>
    </row>
    <row r="563" spans="9:9" x14ac:dyDescent="0.25">
      <c r="I563" s="4">
        <f t="shared" si="11"/>
        <v>0</v>
      </c>
    </row>
    <row r="564" spans="9:9" x14ac:dyDescent="0.25">
      <c r="I564" s="4">
        <f t="shared" si="11"/>
        <v>0</v>
      </c>
    </row>
    <row r="565" spans="9:9" x14ac:dyDescent="0.25">
      <c r="I565" s="4">
        <f t="shared" si="11"/>
        <v>0</v>
      </c>
    </row>
    <row r="566" spans="9:9" x14ac:dyDescent="0.25">
      <c r="I566" s="4">
        <f t="shared" si="11"/>
        <v>0</v>
      </c>
    </row>
    <row r="567" spans="9:9" x14ac:dyDescent="0.25">
      <c r="I567" s="4">
        <f t="shared" si="11"/>
        <v>0</v>
      </c>
    </row>
    <row r="568" spans="9:9" x14ac:dyDescent="0.25">
      <c r="I568" s="4">
        <f t="shared" si="11"/>
        <v>0</v>
      </c>
    </row>
    <row r="569" spans="9:9" x14ac:dyDescent="0.25">
      <c r="I569" s="4">
        <f t="shared" si="11"/>
        <v>0</v>
      </c>
    </row>
    <row r="570" spans="9:9" x14ac:dyDescent="0.25">
      <c r="I570" s="4">
        <f t="shared" si="11"/>
        <v>0</v>
      </c>
    </row>
    <row r="571" spans="9:9" x14ac:dyDescent="0.25">
      <c r="I571" s="4">
        <f t="shared" si="11"/>
        <v>0</v>
      </c>
    </row>
    <row r="572" spans="9:9" x14ac:dyDescent="0.25">
      <c r="I572" s="4">
        <f t="shared" si="11"/>
        <v>0</v>
      </c>
    </row>
    <row r="573" spans="9:9" x14ac:dyDescent="0.25">
      <c r="I573" s="4">
        <f t="shared" si="11"/>
        <v>0</v>
      </c>
    </row>
    <row r="574" spans="9:9" x14ac:dyDescent="0.25">
      <c r="I574" s="4">
        <f t="shared" si="11"/>
        <v>0</v>
      </c>
    </row>
    <row r="575" spans="9:9" x14ac:dyDescent="0.25">
      <c r="I575" s="4">
        <f t="shared" si="11"/>
        <v>0</v>
      </c>
    </row>
    <row r="576" spans="9:9" x14ac:dyDescent="0.25">
      <c r="I576" s="4">
        <f t="shared" si="11"/>
        <v>0</v>
      </c>
    </row>
    <row r="577" spans="9:9" x14ac:dyDescent="0.25">
      <c r="I577" s="4">
        <f t="shared" si="11"/>
        <v>0</v>
      </c>
    </row>
    <row r="578" spans="9:9" x14ac:dyDescent="0.25">
      <c r="I578" s="4">
        <f t="shared" si="11"/>
        <v>0</v>
      </c>
    </row>
    <row r="579" spans="9:9" x14ac:dyDescent="0.25">
      <c r="I579" s="4">
        <f t="shared" si="11"/>
        <v>0</v>
      </c>
    </row>
    <row r="580" spans="9:9" x14ac:dyDescent="0.25">
      <c r="I580" s="4">
        <f t="shared" si="11"/>
        <v>0</v>
      </c>
    </row>
    <row r="581" spans="9:9" x14ac:dyDescent="0.25">
      <c r="I581" s="4">
        <f t="shared" si="11"/>
        <v>0</v>
      </c>
    </row>
    <row r="582" spans="9:9" x14ac:dyDescent="0.25">
      <c r="I582" s="4">
        <f t="shared" si="11"/>
        <v>0</v>
      </c>
    </row>
    <row r="583" spans="9:9" x14ac:dyDescent="0.25">
      <c r="I583" s="4">
        <f t="shared" si="11"/>
        <v>0</v>
      </c>
    </row>
    <row r="584" spans="9:9" x14ac:dyDescent="0.25">
      <c r="I584" s="4">
        <f t="shared" si="11"/>
        <v>0</v>
      </c>
    </row>
    <row r="585" spans="9:9" x14ac:dyDescent="0.25">
      <c r="I585" s="4">
        <f t="shared" si="11"/>
        <v>0</v>
      </c>
    </row>
    <row r="586" spans="9:9" x14ac:dyDescent="0.25">
      <c r="I586" s="4">
        <f t="shared" si="11"/>
        <v>0</v>
      </c>
    </row>
    <row r="587" spans="9:9" x14ac:dyDescent="0.25">
      <c r="I587" s="4">
        <f t="shared" si="11"/>
        <v>0</v>
      </c>
    </row>
    <row r="588" spans="9:9" x14ac:dyDescent="0.25">
      <c r="I588" s="4">
        <f t="shared" si="11"/>
        <v>0</v>
      </c>
    </row>
    <row r="589" spans="9:9" x14ac:dyDescent="0.25">
      <c r="I589" s="4">
        <f t="shared" si="11"/>
        <v>0</v>
      </c>
    </row>
    <row r="590" spans="9:9" x14ac:dyDescent="0.25">
      <c r="I590" s="4">
        <f t="shared" si="11"/>
        <v>0</v>
      </c>
    </row>
    <row r="591" spans="9:9" x14ac:dyDescent="0.25">
      <c r="I591" s="4">
        <f t="shared" si="11"/>
        <v>0</v>
      </c>
    </row>
    <row r="592" spans="9:9" x14ac:dyDescent="0.25">
      <c r="I592" s="4">
        <f t="shared" si="11"/>
        <v>0</v>
      </c>
    </row>
    <row r="593" spans="9:9" x14ac:dyDescent="0.25">
      <c r="I593" s="4">
        <f t="shared" si="11"/>
        <v>0</v>
      </c>
    </row>
    <row r="594" spans="9:9" x14ac:dyDescent="0.25">
      <c r="I594" s="4">
        <f t="shared" si="11"/>
        <v>0</v>
      </c>
    </row>
    <row r="595" spans="9:9" x14ac:dyDescent="0.25">
      <c r="I595" s="4">
        <f t="shared" si="11"/>
        <v>0</v>
      </c>
    </row>
    <row r="596" spans="9:9" x14ac:dyDescent="0.25">
      <c r="I596" s="4">
        <f t="shared" si="11"/>
        <v>0</v>
      </c>
    </row>
    <row r="597" spans="9:9" x14ac:dyDescent="0.25">
      <c r="I597" s="4">
        <f t="shared" si="11"/>
        <v>0</v>
      </c>
    </row>
    <row r="598" spans="9:9" x14ac:dyDescent="0.25">
      <c r="I598" s="4">
        <f t="shared" si="11"/>
        <v>0</v>
      </c>
    </row>
    <row r="599" spans="9:9" x14ac:dyDescent="0.25">
      <c r="I599" s="4">
        <f t="shared" si="11"/>
        <v>0</v>
      </c>
    </row>
    <row r="600" spans="9:9" x14ac:dyDescent="0.25">
      <c r="I600" s="4">
        <f t="shared" si="11"/>
        <v>0</v>
      </c>
    </row>
    <row r="601" spans="9:9" x14ac:dyDescent="0.25">
      <c r="I601" s="4">
        <f t="shared" si="11"/>
        <v>0</v>
      </c>
    </row>
    <row r="602" spans="9:9" x14ac:dyDescent="0.25">
      <c r="I602" s="4">
        <f t="shared" si="11"/>
        <v>0</v>
      </c>
    </row>
    <row r="603" spans="9:9" x14ac:dyDescent="0.25">
      <c r="I603" s="4">
        <f t="shared" si="11"/>
        <v>0</v>
      </c>
    </row>
    <row r="604" spans="9:9" x14ac:dyDescent="0.25">
      <c r="I604" s="4">
        <f t="shared" si="11"/>
        <v>0</v>
      </c>
    </row>
    <row r="605" spans="9:9" x14ac:dyDescent="0.25">
      <c r="I605" s="4">
        <f t="shared" si="11"/>
        <v>0</v>
      </c>
    </row>
    <row r="606" spans="9:9" x14ac:dyDescent="0.25">
      <c r="I606" s="4">
        <f t="shared" si="11"/>
        <v>0</v>
      </c>
    </row>
    <row r="607" spans="9:9" x14ac:dyDescent="0.25">
      <c r="I607" s="4">
        <f t="shared" si="11"/>
        <v>0</v>
      </c>
    </row>
    <row r="608" spans="9:9" x14ac:dyDescent="0.25">
      <c r="I608" s="4">
        <f t="shared" si="11"/>
        <v>0</v>
      </c>
    </row>
    <row r="609" spans="9:9" x14ac:dyDescent="0.25">
      <c r="I609" s="4">
        <f t="shared" si="11"/>
        <v>0</v>
      </c>
    </row>
    <row r="610" spans="9:9" x14ac:dyDescent="0.25">
      <c r="I610" s="4">
        <f t="shared" si="11"/>
        <v>0</v>
      </c>
    </row>
    <row r="611" spans="9:9" x14ac:dyDescent="0.25">
      <c r="I611" s="4">
        <f t="shared" si="11"/>
        <v>0</v>
      </c>
    </row>
    <row r="612" spans="9:9" x14ac:dyDescent="0.25">
      <c r="I612" s="4">
        <f t="shared" si="11"/>
        <v>0</v>
      </c>
    </row>
    <row r="613" spans="9:9" x14ac:dyDescent="0.25">
      <c r="I613" s="4">
        <f t="shared" si="11"/>
        <v>0</v>
      </c>
    </row>
    <row r="614" spans="9:9" x14ac:dyDescent="0.25">
      <c r="I614" s="4">
        <f t="shared" si="11"/>
        <v>0</v>
      </c>
    </row>
    <row r="615" spans="9:9" x14ac:dyDescent="0.25">
      <c r="I615" s="4">
        <f t="shared" si="11"/>
        <v>0</v>
      </c>
    </row>
    <row r="616" spans="9:9" x14ac:dyDescent="0.25">
      <c r="I616" s="4">
        <f t="shared" si="11"/>
        <v>0</v>
      </c>
    </row>
    <row r="617" spans="9:9" x14ac:dyDescent="0.25">
      <c r="I617" s="4">
        <f t="shared" si="11"/>
        <v>0</v>
      </c>
    </row>
    <row r="618" spans="9:9" x14ac:dyDescent="0.25">
      <c r="I618" s="4">
        <f t="shared" si="11"/>
        <v>0</v>
      </c>
    </row>
    <row r="619" spans="9:9" x14ac:dyDescent="0.25">
      <c r="I619" s="4">
        <f t="shared" si="11"/>
        <v>0</v>
      </c>
    </row>
    <row r="620" spans="9:9" x14ac:dyDescent="0.25">
      <c r="I620" s="4">
        <f t="shared" si="11"/>
        <v>0</v>
      </c>
    </row>
    <row r="621" spans="9:9" x14ac:dyDescent="0.25">
      <c r="I621" s="4">
        <f t="shared" si="11"/>
        <v>0</v>
      </c>
    </row>
    <row r="622" spans="9:9" x14ac:dyDescent="0.25">
      <c r="I622" s="4">
        <f t="shared" ref="I622:I685" si="12">+SUM(H622:H622)-SUM(C622:C622)</f>
        <v>0</v>
      </c>
    </row>
    <row r="623" spans="9:9" x14ac:dyDescent="0.25">
      <c r="I623" s="4">
        <f t="shared" si="12"/>
        <v>0</v>
      </c>
    </row>
    <row r="624" spans="9:9" x14ac:dyDescent="0.25">
      <c r="I624" s="4">
        <f t="shared" si="12"/>
        <v>0</v>
      </c>
    </row>
    <row r="625" spans="9:9" x14ac:dyDescent="0.25">
      <c r="I625" s="4">
        <f t="shared" si="12"/>
        <v>0</v>
      </c>
    </row>
    <row r="626" spans="9:9" x14ac:dyDescent="0.25">
      <c r="I626" s="4">
        <f t="shared" si="12"/>
        <v>0</v>
      </c>
    </row>
    <row r="627" spans="9:9" x14ac:dyDescent="0.25">
      <c r="I627" s="4">
        <f t="shared" si="12"/>
        <v>0</v>
      </c>
    </row>
    <row r="628" spans="9:9" x14ac:dyDescent="0.25">
      <c r="I628" s="4">
        <f t="shared" si="12"/>
        <v>0</v>
      </c>
    </row>
    <row r="629" spans="9:9" x14ac:dyDescent="0.25">
      <c r="I629" s="4">
        <f t="shared" si="12"/>
        <v>0</v>
      </c>
    </row>
    <row r="630" spans="9:9" x14ac:dyDescent="0.25">
      <c r="I630" s="4">
        <f t="shared" si="12"/>
        <v>0</v>
      </c>
    </row>
    <row r="631" spans="9:9" x14ac:dyDescent="0.25">
      <c r="I631" s="4">
        <f t="shared" si="12"/>
        <v>0</v>
      </c>
    </row>
    <row r="632" spans="9:9" x14ac:dyDescent="0.25">
      <c r="I632" s="4">
        <f t="shared" si="12"/>
        <v>0</v>
      </c>
    </row>
    <row r="633" spans="9:9" x14ac:dyDescent="0.25">
      <c r="I633" s="4">
        <f t="shared" si="12"/>
        <v>0</v>
      </c>
    </row>
    <row r="634" spans="9:9" x14ac:dyDescent="0.25">
      <c r="I634" s="4">
        <f t="shared" si="12"/>
        <v>0</v>
      </c>
    </row>
    <row r="635" spans="9:9" x14ac:dyDescent="0.25">
      <c r="I635" s="4">
        <f t="shared" si="12"/>
        <v>0</v>
      </c>
    </row>
    <row r="636" spans="9:9" x14ac:dyDescent="0.25">
      <c r="I636" s="4">
        <f t="shared" si="12"/>
        <v>0</v>
      </c>
    </row>
    <row r="637" spans="9:9" x14ac:dyDescent="0.25">
      <c r="I637" s="4">
        <f t="shared" si="12"/>
        <v>0</v>
      </c>
    </row>
    <row r="638" spans="9:9" x14ac:dyDescent="0.25">
      <c r="I638" s="4">
        <f t="shared" si="12"/>
        <v>0</v>
      </c>
    </row>
    <row r="639" spans="9:9" x14ac:dyDescent="0.25">
      <c r="I639" s="4">
        <f t="shared" si="12"/>
        <v>0</v>
      </c>
    </row>
    <row r="640" spans="9:9" x14ac:dyDescent="0.25">
      <c r="I640" s="4">
        <f t="shared" si="12"/>
        <v>0</v>
      </c>
    </row>
    <row r="641" spans="9:9" x14ac:dyDescent="0.25">
      <c r="I641" s="4">
        <f t="shared" si="12"/>
        <v>0</v>
      </c>
    </row>
    <row r="642" spans="9:9" x14ac:dyDescent="0.25">
      <c r="I642" s="4">
        <f t="shared" si="12"/>
        <v>0</v>
      </c>
    </row>
    <row r="643" spans="9:9" x14ac:dyDescent="0.25">
      <c r="I643" s="4">
        <f t="shared" si="12"/>
        <v>0</v>
      </c>
    </row>
    <row r="644" spans="9:9" x14ac:dyDescent="0.25">
      <c r="I644" s="4">
        <f t="shared" si="12"/>
        <v>0</v>
      </c>
    </row>
    <row r="645" spans="9:9" x14ac:dyDescent="0.25">
      <c r="I645" s="4">
        <f t="shared" si="12"/>
        <v>0</v>
      </c>
    </row>
    <row r="646" spans="9:9" x14ac:dyDescent="0.25">
      <c r="I646" s="4">
        <f t="shared" si="12"/>
        <v>0</v>
      </c>
    </row>
    <row r="647" spans="9:9" x14ac:dyDescent="0.25">
      <c r="I647" s="4">
        <f t="shared" si="12"/>
        <v>0</v>
      </c>
    </row>
    <row r="648" spans="9:9" x14ac:dyDescent="0.25">
      <c r="I648" s="4">
        <f t="shared" si="12"/>
        <v>0</v>
      </c>
    </row>
    <row r="649" spans="9:9" x14ac:dyDescent="0.25">
      <c r="I649" s="4">
        <f t="shared" si="12"/>
        <v>0</v>
      </c>
    </row>
    <row r="650" spans="9:9" x14ac:dyDescent="0.25">
      <c r="I650" s="4">
        <f t="shared" si="12"/>
        <v>0</v>
      </c>
    </row>
    <row r="651" spans="9:9" x14ac:dyDescent="0.25">
      <c r="I651" s="4">
        <f t="shared" si="12"/>
        <v>0</v>
      </c>
    </row>
    <row r="652" spans="9:9" x14ac:dyDescent="0.25">
      <c r="I652" s="4">
        <f t="shared" si="12"/>
        <v>0</v>
      </c>
    </row>
    <row r="653" spans="9:9" x14ac:dyDescent="0.25">
      <c r="I653" s="4">
        <f t="shared" si="12"/>
        <v>0</v>
      </c>
    </row>
    <row r="654" spans="9:9" x14ac:dyDescent="0.25">
      <c r="I654" s="4">
        <f t="shared" si="12"/>
        <v>0</v>
      </c>
    </row>
    <row r="655" spans="9:9" x14ac:dyDescent="0.25">
      <c r="I655" s="4">
        <f t="shared" si="12"/>
        <v>0</v>
      </c>
    </row>
    <row r="656" spans="9:9" x14ac:dyDescent="0.25">
      <c r="I656" s="4">
        <f t="shared" si="12"/>
        <v>0</v>
      </c>
    </row>
    <row r="657" spans="9:9" x14ac:dyDescent="0.25">
      <c r="I657" s="4">
        <f t="shared" si="12"/>
        <v>0</v>
      </c>
    </row>
    <row r="658" spans="9:9" x14ac:dyDescent="0.25">
      <c r="I658" s="4">
        <f t="shared" si="12"/>
        <v>0</v>
      </c>
    </row>
    <row r="659" spans="9:9" x14ac:dyDescent="0.25">
      <c r="I659" s="4">
        <f t="shared" si="12"/>
        <v>0</v>
      </c>
    </row>
    <row r="660" spans="9:9" x14ac:dyDescent="0.25">
      <c r="I660" s="4">
        <f t="shared" si="12"/>
        <v>0</v>
      </c>
    </row>
    <row r="661" spans="9:9" x14ac:dyDescent="0.25">
      <c r="I661" s="4">
        <f t="shared" si="12"/>
        <v>0</v>
      </c>
    </row>
    <row r="662" spans="9:9" x14ac:dyDescent="0.25">
      <c r="I662" s="4">
        <f t="shared" si="12"/>
        <v>0</v>
      </c>
    </row>
    <row r="663" spans="9:9" x14ac:dyDescent="0.25">
      <c r="I663" s="4">
        <f t="shared" si="12"/>
        <v>0</v>
      </c>
    </row>
    <row r="664" spans="9:9" x14ac:dyDescent="0.25">
      <c r="I664" s="4">
        <f t="shared" si="12"/>
        <v>0</v>
      </c>
    </row>
    <row r="665" spans="9:9" x14ac:dyDescent="0.25">
      <c r="I665" s="4">
        <f t="shared" si="12"/>
        <v>0</v>
      </c>
    </row>
    <row r="666" spans="9:9" x14ac:dyDescent="0.25">
      <c r="I666" s="4">
        <f t="shared" si="12"/>
        <v>0</v>
      </c>
    </row>
    <row r="667" spans="9:9" x14ac:dyDescent="0.25">
      <c r="I667" s="4">
        <f t="shared" si="12"/>
        <v>0</v>
      </c>
    </row>
    <row r="668" spans="9:9" x14ac:dyDescent="0.25">
      <c r="I668" s="4">
        <f t="shared" si="12"/>
        <v>0</v>
      </c>
    </row>
    <row r="669" spans="9:9" x14ac:dyDescent="0.25">
      <c r="I669" s="4">
        <f t="shared" si="12"/>
        <v>0</v>
      </c>
    </row>
    <row r="670" spans="9:9" x14ac:dyDescent="0.25">
      <c r="I670" s="4">
        <f t="shared" si="12"/>
        <v>0</v>
      </c>
    </row>
    <row r="671" spans="9:9" x14ac:dyDescent="0.25">
      <c r="I671" s="4">
        <f t="shared" si="12"/>
        <v>0</v>
      </c>
    </row>
    <row r="672" spans="9:9" x14ac:dyDescent="0.25">
      <c r="I672" s="4">
        <f t="shared" si="12"/>
        <v>0</v>
      </c>
    </row>
    <row r="673" spans="9:9" x14ac:dyDescent="0.25">
      <c r="I673" s="4">
        <f t="shared" si="12"/>
        <v>0</v>
      </c>
    </row>
    <row r="674" spans="9:9" x14ac:dyDescent="0.25">
      <c r="I674" s="4">
        <f t="shared" si="12"/>
        <v>0</v>
      </c>
    </row>
    <row r="675" spans="9:9" x14ac:dyDescent="0.25">
      <c r="I675" s="4">
        <f t="shared" si="12"/>
        <v>0</v>
      </c>
    </row>
    <row r="676" spans="9:9" x14ac:dyDescent="0.25">
      <c r="I676" s="4">
        <f t="shared" si="12"/>
        <v>0</v>
      </c>
    </row>
    <row r="677" spans="9:9" x14ac:dyDescent="0.25">
      <c r="I677" s="4">
        <f t="shared" si="12"/>
        <v>0</v>
      </c>
    </row>
    <row r="678" spans="9:9" x14ac:dyDescent="0.25">
      <c r="I678" s="4">
        <f t="shared" si="12"/>
        <v>0</v>
      </c>
    </row>
    <row r="679" spans="9:9" x14ac:dyDescent="0.25">
      <c r="I679" s="4">
        <f t="shared" si="12"/>
        <v>0</v>
      </c>
    </row>
    <row r="680" spans="9:9" x14ac:dyDescent="0.25">
      <c r="I680" s="4">
        <f t="shared" si="12"/>
        <v>0</v>
      </c>
    </row>
    <row r="681" spans="9:9" x14ac:dyDescent="0.25">
      <c r="I681" s="4">
        <f t="shared" si="12"/>
        <v>0</v>
      </c>
    </row>
    <row r="682" spans="9:9" x14ac:dyDescent="0.25">
      <c r="I682" s="4">
        <f t="shared" si="12"/>
        <v>0</v>
      </c>
    </row>
    <row r="683" spans="9:9" x14ac:dyDescent="0.25">
      <c r="I683" s="4">
        <f t="shared" si="12"/>
        <v>0</v>
      </c>
    </row>
    <row r="684" spans="9:9" x14ac:dyDescent="0.25">
      <c r="I684" s="4">
        <f t="shared" si="12"/>
        <v>0</v>
      </c>
    </row>
    <row r="685" spans="9:9" x14ac:dyDescent="0.25">
      <c r="I685" s="4">
        <f t="shared" si="12"/>
        <v>0</v>
      </c>
    </row>
    <row r="686" spans="9:9" x14ac:dyDescent="0.25">
      <c r="I686" s="4">
        <f t="shared" ref="I686:I749" si="13">+SUM(H686:H686)-SUM(C686:C686)</f>
        <v>0</v>
      </c>
    </row>
    <row r="687" spans="9:9" x14ac:dyDescent="0.25">
      <c r="I687" s="4">
        <f t="shared" si="13"/>
        <v>0</v>
      </c>
    </row>
    <row r="688" spans="9:9" x14ac:dyDescent="0.25">
      <c r="I688" s="4">
        <f t="shared" si="13"/>
        <v>0</v>
      </c>
    </row>
    <row r="689" spans="9:9" x14ac:dyDescent="0.25">
      <c r="I689" s="4">
        <f t="shared" si="13"/>
        <v>0</v>
      </c>
    </row>
    <row r="690" spans="9:9" x14ac:dyDescent="0.25">
      <c r="I690" s="4">
        <f t="shared" si="13"/>
        <v>0</v>
      </c>
    </row>
    <row r="691" spans="9:9" x14ac:dyDescent="0.25">
      <c r="I691" s="4">
        <f t="shared" si="13"/>
        <v>0</v>
      </c>
    </row>
    <row r="692" spans="9:9" x14ac:dyDescent="0.25">
      <c r="I692" s="4">
        <f t="shared" si="13"/>
        <v>0</v>
      </c>
    </row>
    <row r="693" spans="9:9" x14ac:dyDescent="0.25">
      <c r="I693" s="4">
        <f t="shared" si="13"/>
        <v>0</v>
      </c>
    </row>
    <row r="694" spans="9:9" x14ac:dyDescent="0.25">
      <c r="I694" s="4">
        <f t="shared" si="13"/>
        <v>0</v>
      </c>
    </row>
    <row r="695" spans="9:9" x14ac:dyDescent="0.25">
      <c r="I695" s="4">
        <f t="shared" si="13"/>
        <v>0</v>
      </c>
    </row>
    <row r="696" spans="9:9" x14ac:dyDescent="0.25">
      <c r="I696" s="4">
        <f t="shared" si="13"/>
        <v>0</v>
      </c>
    </row>
    <row r="697" spans="9:9" x14ac:dyDescent="0.25">
      <c r="I697" s="4">
        <f t="shared" si="13"/>
        <v>0</v>
      </c>
    </row>
    <row r="698" spans="9:9" x14ac:dyDescent="0.25">
      <c r="I698" s="4">
        <f t="shared" si="13"/>
        <v>0</v>
      </c>
    </row>
    <row r="699" spans="9:9" x14ac:dyDescent="0.25">
      <c r="I699" s="4">
        <f t="shared" si="13"/>
        <v>0</v>
      </c>
    </row>
    <row r="700" spans="9:9" x14ac:dyDescent="0.25">
      <c r="I700" s="4">
        <f t="shared" si="13"/>
        <v>0</v>
      </c>
    </row>
    <row r="701" spans="9:9" x14ac:dyDescent="0.25">
      <c r="I701" s="4">
        <f t="shared" si="13"/>
        <v>0</v>
      </c>
    </row>
    <row r="702" spans="9:9" x14ac:dyDescent="0.25">
      <c r="I702" s="4">
        <f t="shared" si="13"/>
        <v>0</v>
      </c>
    </row>
    <row r="703" spans="9:9" x14ac:dyDescent="0.25">
      <c r="I703" s="4">
        <f t="shared" si="13"/>
        <v>0</v>
      </c>
    </row>
    <row r="704" spans="9:9" x14ac:dyDescent="0.25">
      <c r="I704" s="4">
        <f t="shared" si="13"/>
        <v>0</v>
      </c>
    </row>
    <row r="705" spans="9:9" x14ac:dyDescent="0.25">
      <c r="I705" s="4">
        <f t="shared" si="13"/>
        <v>0</v>
      </c>
    </row>
    <row r="706" spans="9:9" x14ac:dyDescent="0.25">
      <c r="I706" s="4">
        <f t="shared" si="13"/>
        <v>0</v>
      </c>
    </row>
    <row r="707" spans="9:9" x14ac:dyDescent="0.25">
      <c r="I707" s="4">
        <f t="shared" si="13"/>
        <v>0</v>
      </c>
    </row>
    <row r="708" spans="9:9" x14ac:dyDescent="0.25">
      <c r="I708" s="4">
        <f t="shared" si="13"/>
        <v>0</v>
      </c>
    </row>
    <row r="709" spans="9:9" x14ac:dyDescent="0.25">
      <c r="I709" s="4">
        <f t="shared" si="13"/>
        <v>0</v>
      </c>
    </row>
    <row r="710" spans="9:9" x14ac:dyDescent="0.25">
      <c r="I710" s="4">
        <f t="shared" si="13"/>
        <v>0</v>
      </c>
    </row>
    <row r="711" spans="9:9" x14ac:dyDescent="0.25">
      <c r="I711" s="4">
        <f t="shared" si="13"/>
        <v>0</v>
      </c>
    </row>
    <row r="712" spans="9:9" x14ac:dyDescent="0.25">
      <c r="I712" s="4">
        <f t="shared" si="13"/>
        <v>0</v>
      </c>
    </row>
    <row r="713" spans="9:9" x14ac:dyDescent="0.25">
      <c r="I713" s="4">
        <f t="shared" si="13"/>
        <v>0</v>
      </c>
    </row>
    <row r="714" spans="9:9" x14ac:dyDescent="0.25">
      <c r="I714" s="4">
        <f t="shared" si="13"/>
        <v>0</v>
      </c>
    </row>
    <row r="715" spans="9:9" x14ac:dyDescent="0.25">
      <c r="I715" s="4">
        <f t="shared" si="13"/>
        <v>0</v>
      </c>
    </row>
    <row r="716" spans="9:9" x14ac:dyDescent="0.25">
      <c r="I716" s="4">
        <f t="shared" si="13"/>
        <v>0</v>
      </c>
    </row>
    <row r="717" spans="9:9" x14ac:dyDescent="0.25">
      <c r="I717" s="4">
        <f t="shared" si="13"/>
        <v>0</v>
      </c>
    </row>
    <row r="718" spans="9:9" x14ac:dyDescent="0.25">
      <c r="I718" s="4">
        <f t="shared" si="13"/>
        <v>0</v>
      </c>
    </row>
    <row r="719" spans="9:9" x14ac:dyDescent="0.25">
      <c r="I719" s="4">
        <f t="shared" si="13"/>
        <v>0</v>
      </c>
    </row>
    <row r="720" spans="9:9" x14ac:dyDescent="0.25">
      <c r="I720" s="4">
        <f t="shared" si="13"/>
        <v>0</v>
      </c>
    </row>
    <row r="721" spans="9:9" x14ac:dyDescent="0.25">
      <c r="I721" s="4">
        <f t="shared" si="13"/>
        <v>0</v>
      </c>
    </row>
    <row r="722" spans="9:9" x14ac:dyDescent="0.25">
      <c r="I722" s="4">
        <f t="shared" si="13"/>
        <v>0</v>
      </c>
    </row>
    <row r="723" spans="9:9" x14ac:dyDescent="0.25">
      <c r="I723" s="4">
        <f t="shared" si="13"/>
        <v>0</v>
      </c>
    </row>
    <row r="724" spans="9:9" x14ac:dyDescent="0.25">
      <c r="I724" s="4">
        <f t="shared" si="13"/>
        <v>0</v>
      </c>
    </row>
    <row r="725" spans="9:9" x14ac:dyDescent="0.25">
      <c r="I725" s="4">
        <f t="shared" si="13"/>
        <v>0</v>
      </c>
    </row>
    <row r="726" spans="9:9" x14ac:dyDescent="0.25">
      <c r="I726" s="4">
        <f t="shared" si="13"/>
        <v>0</v>
      </c>
    </row>
    <row r="727" spans="9:9" x14ac:dyDescent="0.25">
      <c r="I727" s="4">
        <f t="shared" si="13"/>
        <v>0</v>
      </c>
    </row>
    <row r="728" spans="9:9" x14ac:dyDescent="0.25">
      <c r="I728" s="4">
        <f t="shared" si="13"/>
        <v>0</v>
      </c>
    </row>
    <row r="729" spans="9:9" x14ac:dyDescent="0.25">
      <c r="I729" s="4">
        <f t="shared" si="13"/>
        <v>0</v>
      </c>
    </row>
    <row r="730" spans="9:9" x14ac:dyDescent="0.25">
      <c r="I730" s="4">
        <f t="shared" si="13"/>
        <v>0</v>
      </c>
    </row>
    <row r="731" spans="9:9" x14ac:dyDescent="0.25">
      <c r="I731" s="4">
        <f t="shared" si="13"/>
        <v>0</v>
      </c>
    </row>
    <row r="732" spans="9:9" x14ac:dyDescent="0.25">
      <c r="I732" s="4">
        <f t="shared" si="13"/>
        <v>0</v>
      </c>
    </row>
    <row r="733" spans="9:9" x14ac:dyDescent="0.25">
      <c r="I733" s="4">
        <f t="shared" si="13"/>
        <v>0</v>
      </c>
    </row>
    <row r="734" spans="9:9" x14ac:dyDescent="0.25">
      <c r="I734" s="4">
        <f t="shared" si="13"/>
        <v>0</v>
      </c>
    </row>
    <row r="735" spans="9:9" x14ac:dyDescent="0.25">
      <c r="I735" s="4">
        <f t="shared" si="13"/>
        <v>0</v>
      </c>
    </row>
    <row r="736" spans="9:9" x14ac:dyDescent="0.25">
      <c r="I736" s="4">
        <f t="shared" si="13"/>
        <v>0</v>
      </c>
    </row>
    <row r="737" spans="9:9" x14ac:dyDescent="0.25">
      <c r="I737" s="4">
        <f t="shared" si="13"/>
        <v>0</v>
      </c>
    </row>
    <row r="738" spans="9:9" x14ac:dyDescent="0.25">
      <c r="I738" s="4">
        <f t="shared" si="13"/>
        <v>0</v>
      </c>
    </row>
    <row r="739" spans="9:9" x14ac:dyDescent="0.25">
      <c r="I739" s="4">
        <f t="shared" si="13"/>
        <v>0</v>
      </c>
    </row>
    <row r="740" spans="9:9" x14ac:dyDescent="0.25">
      <c r="I740" s="4">
        <f t="shared" si="13"/>
        <v>0</v>
      </c>
    </row>
    <row r="741" spans="9:9" x14ac:dyDescent="0.25">
      <c r="I741" s="4">
        <f t="shared" si="13"/>
        <v>0</v>
      </c>
    </row>
    <row r="742" spans="9:9" x14ac:dyDescent="0.25">
      <c r="I742" s="4">
        <f t="shared" si="13"/>
        <v>0</v>
      </c>
    </row>
    <row r="743" spans="9:9" x14ac:dyDescent="0.25">
      <c r="I743" s="4">
        <f t="shared" si="13"/>
        <v>0</v>
      </c>
    </row>
    <row r="744" spans="9:9" x14ac:dyDescent="0.25">
      <c r="I744" s="4">
        <f t="shared" si="13"/>
        <v>0</v>
      </c>
    </row>
    <row r="745" spans="9:9" x14ac:dyDescent="0.25">
      <c r="I745" s="4">
        <f t="shared" si="13"/>
        <v>0</v>
      </c>
    </row>
    <row r="746" spans="9:9" x14ac:dyDescent="0.25">
      <c r="I746" s="4">
        <f t="shared" si="13"/>
        <v>0</v>
      </c>
    </row>
    <row r="747" spans="9:9" x14ac:dyDescent="0.25">
      <c r="I747" s="4">
        <f t="shared" si="13"/>
        <v>0</v>
      </c>
    </row>
    <row r="748" spans="9:9" x14ac:dyDescent="0.25">
      <c r="I748" s="4">
        <f t="shared" si="13"/>
        <v>0</v>
      </c>
    </row>
    <row r="749" spans="9:9" x14ac:dyDescent="0.25">
      <c r="I749" s="4">
        <f t="shared" si="13"/>
        <v>0</v>
      </c>
    </row>
    <row r="750" spans="9:9" x14ac:dyDescent="0.25">
      <c r="I750" s="4">
        <f t="shared" ref="I750:I813" si="14">+SUM(H750:H750)-SUM(C750:C750)</f>
        <v>0</v>
      </c>
    </row>
    <row r="751" spans="9:9" x14ac:dyDescent="0.25">
      <c r="I751" s="4">
        <f t="shared" si="14"/>
        <v>0</v>
      </c>
    </row>
    <row r="752" spans="9:9" x14ac:dyDescent="0.25">
      <c r="I752" s="4">
        <f t="shared" si="14"/>
        <v>0</v>
      </c>
    </row>
    <row r="753" spans="9:9" x14ac:dyDescent="0.25">
      <c r="I753" s="4">
        <f t="shared" si="14"/>
        <v>0</v>
      </c>
    </row>
    <row r="754" spans="9:9" x14ac:dyDescent="0.25">
      <c r="I754" s="4">
        <f t="shared" si="14"/>
        <v>0</v>
      </c>
    </row>
    <row r="755" spans="9:9" x14ac:dyDescent="0.25">
      <c r="I755" s="4">
        <f t="shared" si="14"/>
        <v>0</v>
      </c>
    </row>
    <row r="756" spans="9:9" x14ac:dyDescent="0.25">
      <c r="I756" s="4">
        <f t="shared" si="14"/>
        <v>0</v>
      </c>
    </row>
    <row r="757" spans="9:9" x14ac:dyDescent="0.25">
      <c r="I757" s="4">
        <f t="shared" si="14"/>
        <v>0</v>
      </c>
    </row>
    <row r="758" spans="9:9" x14ac:dyDescent="0.25">
      <c r="I758" s="4">
        <f t="shared" si="14"/>
        <v>0</v>
      </c>
    </row>
    <row r="759" spans="9:9" x14ac:dyDescent="0.25">
      <c r="I759" s="4">
        <f t="shared" si="14"/>
        <v>0</v>
      </c>
    </row>
    <row r="760" spans="9:9" x14ac:dyDescent="0.25">
      <c r="I760" s="4">
        <f t="shared" si="14"/>
        <v>0</v>
      </c>
    </row>
    <row r="761" spans="9:9" x14ac:dyDescent="0.25">
      <c r="I761" s="4">
        <f t="shared" si="14"/>
        <v>0</v>
      </c>
    </row>
    <row r="762" spans="9:9" x14ac:dyDescent="0.25">
      <c r="I762" s="4">
        <f t="shared" si="14"/>
        <v>0</v>
      </c>
    </row>
    <row r="763" spans="9:9" x14ac:dyDescent="0.25">
      <c r="I763" s="4">
        <f t="shared" si="14"/>
        <v>0</v>
      </c>
    </row>
    <row r="764" spans="9:9" x14ac:dyDescent="0.25">
      <c r="I764" s="4">
        <f t="shared" si="14"/>
        <v>0</v>
      </c>
    </row>
    <row r="765" spans="9:9" x14ac:dyDescent="0.25">
      <c r="I765" s="4">
        <f t="shared" si="14"/>
        <v>0</v>
      </c>
    </row>
    <row r="766" spans="9:9" x14ac:dyDescent="0.25">
      <c r="I766" s="4">
        <f t="shared" si="14"/>
        <v>0</v>
      </c>
    </row>
    <row r="767" spans="9:9" x14ac:dyDescent="0.25">
      <c r="I767" s="4">
        <f t="shared" si="14"/>
        <v>0</v>
      </c>
    </row>
    <row r="768" spans="9:9" x14ac:dyDescent="0.25">
      <c r="I768" s="4">
        <f t="shared" si="14"/>
        <v>0</v>
      </c>
    </row>
    <row r="769" spans="9:9" x14ac:dyDescent="0.25">
      <c r="I769" s="4">
        <f t="shared" si="14"/>
        <v>0</v>
      </c>
    </row>
    <row r="770" spans="9:9" x14ac:dyDescent="0.25">
      <c r="I770" s="4">
        <f t="shared" si="14"/>
        <v>0</v>
      </c>
    </row>
    <row r="771" spans="9:9" x14ac:dyDescent="0.25">
      <c r="I771" s="4">
        <f t="shared" si="14"/>
        <v>0</v>
      </c>
    </row>
    <row r="772" spans="9:9" x14ac:dyDescent="0.25">
      <c r="I772" s="4">
        <f t="shared" si="14"/>
        <v>0</v>
      </c>
    </row>
    <row r="773" spans="9:9" x14ac:dyDescent="0.25">
      <c r="I773" s="4">
        <f t="shared" si="14"/>
        <v>0</v>
      </c>
    </row>
    <row r="774" spans="9:9" x14ac:dyDescent="0.25">
      <c r="I774" s="4">
        <f t="shared" si="14"/>
        <v>0</v>
      </c>
    </row>
    <row r="775" spans="9:9" x14ac:dyDescent="0.25">
      <c r="I775" s="4">
        <f t="shared" si="14"/>
        <v>0</v>
      </c>
    </row>
    <row r="776" spans="9:9" x14ac:dyDescent="0.25">
      <c r="I776" s="4">
        <f t="shared" si="14"/>
        <v>0</v>
      </c>
    </row>
    <row r="777" spans="9:9" x14ac:dyDescent="0.25">
      <c r="I777" s="4">
        <f t="shared" si="14"/>
        <v>0</v>
      </c>
    </row>
    <row r="778" spans="9:9" x14ac:dyDescent="0.25">
      <c r="I778" s="4">
        <f t="shared" si="14"/>
        <v>0</v>
      </c>
    </row>
    <row r="779" spans="9:9" x14ac:dyDescent="0.25">
      <c r="I779" s="4">
        <f t="shared" si="14"/>
        <v>0</v>
      </c>
    </row>
    <row r="780" spans="9:9" x14ac:dyDescent="0.25">
      <c r="I780" s="4">
        <f t="shared" si="14"/>
        <v>0</v>
      </c>
    </row>
    <row r="781" spans="9:9" x14ac:dyDescent="0.25">
      <c r="I781" s="4">
        <f t="shared" si="14"/>
        <v>0</v>
      </c>
    </row>
    <row r="782" spans="9:9" x14ac:dyDescent="0.25">
      <c r="I782" s="4">
        <f t="shared" si="14"/>
        <v>0</v>
      </c>
    </row>
    <row r="783" spans="9:9" x14ac:dyDescent="0.25">
      <c r="I783" s="4">
        <f t="shared" si="14"/>
        <v>0</v>
      </c>
    </row>
    <row r="784" spans="9:9" x14ac:dyDescent="0.25">
      <c r="I784" s="4">
        <f t="shared" si="14"/>
        <v>0</v>
      </c>
    </row>
    <row r="785" spans="9:9" x14ac:dyDescent="0.25">
      <c r="I785" s="4">
        <f t="shared" si="14"/>
        <v>0</v>
      </c>
    </row>
    <row r="786" spans="9:9" x14ac:dyDescent="0.25">
      <c r="I786" s="4">
        <f t="shared" si="14"/>
        <v>0</v>
      </c>
    </row>
    <row r="787" spans="9:9" x14ac:dyDescent="0.25">
      <c r="I787" s="4">
        <f t="shared" si="14"/>
        <v>0</v>
      </c>
    </row>
    <row r="788" spans="9:9" x14ac:dyDescent="0.25">
      <c r="I788" s="4">
        <f t="shared" si="14"/>
        <v>0</v>
      </c>
    </row>
    <row r="789" spans="9:9" x14ac:dyDescent="0.25">
      <c r="I789" s="4">
        <f t="shared" si="14"/>
        <v>0</v>
      </c>
    </row>
    <row r="790" spans="9:9" x14ac:dyDescent="0.25">
      <c r="I790" s="4">
        <f t="shared" si="14"/>
        <v>0</v>
      </c>
    </row>
    <row r="791" spans="9:9" x14ac:dyDescent="0.25">
      <c r="I791" s="4">
        <f t="shared" si="14"/>
        <v>0</v>
      </c>
    </row>
    <row r="792" spans="9:9" x14ac:dyDescent="0.25">
      <c r="I792" s="4">
        <f t="shared" si="14"/>
        <v>0</v>
      </c>
    </row>
    <row r="793" spans="9:9" x14ac:dyDescent="0.25">
      <c r="I793" s="4">
        <f t="shared" si="14"/>
        <v>0</v>
      </c>
    </row>
    <row r="794" spans="9:9" x14ac:dyDescent="0.25">
      <c r="I794" s="4">
        <f t="shared" si="14"/>
        <v>0</v>
      </c>
    </row>
    <row r="795" spans="9:9" x14ac:dyDescent="0.25">
      <c r="I795" s="4">
        <f t="shared" si="14"/>
        <v>0</v>
      </c>
    </row>
    <row r="796" spans="9:9" x14ac:dyDescent="0.25">
      <c r="I796" s="4">
        <f t="shared" si="14"/>
        <v>0</v>
      </c>
    </row>
    <row r="797" spans="9:9" x14ac:dyDescent="0.25">
      <c r="I797" s="4">
        <f t="shared" si="14"/>
        <v>0</v>
      </c>
    </row>
    <row r="798" spans="9:9" x14ac:dyDescent="0.25">
      <c r="I798" s="4">
        <f t="shared" si="14"/>
        <v>0</v>
      </c>
    </row>
    <row r="799" spans="9:9" x14ac:dyDescent="0.25">
      <c r="I799" s="4">
        <f t="shared" si="14"/>
        <v>0</v>
      </c>
    </row>
    <row r="800" spans="9:9" x14ac:dyDescent="0.25">
      <c r="I800" s="4">
        <f t="shared" si="14"/>
        <v>0</v>
      </c>
    </row>
    <row r="801" spans="9:9" x14ac:dyDescent="0.25">
      <c r="I801" s="4">
        <f t="shared" si="14"/>
        <v>0</v>
      </c>
    </row>
    <row r="802" spans="9:9" x14ac:dyDescent="0.25">
      <c r="I802" s="4">
        <f t="shared" si="14"/>
        <v>0</v>
      </c>
    </row>
    <row r="803" spans="9:9" x14ac:dyDescent="0.25">
      <c r="I803" s="4">
        <f t="shared" si="14"/>
        <v>0</v>
      </c>
    </row>
    <row r="804" spans="9:9" x14ac:dyDescent="0.25">
      <c r="I804" s="4">
        <f t="shared" si="14"/>
        <v>0</v>
      </c>
    </row>
    <row r="805" spans="9:9" x14ac:dyDescent="0.25">
      <c r="I805" s="4">
        <f t="shared" si="14"/>
        <v>0</v>
      </c>
    </row>
    <row r="806" spans="9:9" x14ac:dyDescent="0.25">
      <c r="I806" s="4">
        <f t="shared" si="14"/>
        <v>0</v>
      </c>
    </row>
    <row r="807" spans="9:9" x14ac:dyDescent="0.25">
      <c r="I807" s="4">
        <f t="shared" si="14"/>
        <v>0</v>
      </c>
    </row>
    <row r="808" spans="9:9" x14ac:dyDescent="0.25">
      <c r="I808" s="4">
        <f t="shared" si="14"/>
        <v>0</v>
      </c>
    </row>
    <row r="809" spans="9:9" x14ac:dyDescent="0.25">
      <c r="I809" s="4">
        <f t="shared" si="14"/>
        <v>0</v>
      </c>
    </row>
    <row r="810" spans="9:9" x14ac:dyDescent="0.25">
      <c r="I810" s="4">
        <f t="shared" si="14"/>
        <v>0</v>
      </c>
    </row>
    <row r="811" spans="9:9" x14ac:dyDescent="0.25">
      <c r="I811" s="4">
        <f t="shared" si="14"/>
        <v>0</v>
      </c>
    </row>
    <row r="812" spans="9:9" x14ac:dyDescent="0.25">
      <c r="I812" s="4">
        <f t="shared" si="14"/>
        <v>0</v>
      </c>
    </row>
    <row r="813" spans="9:9" x14ac:dyDescent="0.25">
      <c r="I813" s="4">
        <f t="shared" si="14"/>
        <v>0</v>
      </c>
    </row>
    <row r="814" spans="9:9" x14ac:dyDescent="0.25">
      <c r="I814" s="4">
        <f t="shared" ref="I814:I877" si="15">+SUM(H814:H814)-SUM(C814:C814)</f>
        <v>0</v>
      </c>
    </row>
    <row r="815" spans="9:9" x14ac:dyDescent="0.25">
      <c r="I815" s="4">
        <f t="shared" si="15"/>
        <v>0</v>
      </c>
    </row>
    <row r="816" spans="9:9" x14ac:dyDescent="0.25">
      <c r="I816" s="4">
        <f t="shared" si="15"/>
        <v>0</v>
      </c>
    </row>
    <row r="817" spans="9:9" x14ac:dyDescent="0.25">
      <c r="I817" s="4">
        <f t="shared" si="15"/>
        <v>0</v>
      </c>
    </row>
    <row r="818" spans="9:9" x14ac:dyDescent="0.25">
      <c r="I818" s="4">
        <f t="shared" si="15"/>
        <v>0</v>
      </c>
    </row>
    <row r="819" spans="9:9" x14ac:dyDescent="0.25">
      <c r="I819" s="4">
        <f t="shared" si="15"/>
        <v>0</v>
      </c>
    </row>
    <row r="820" spans="9:9" x14ac:dyDescent="0.25">
      <c r="I820" s="4">
        <f t="shared" si="15"/>
        <v>0</v>
      </c>
    </row>
    <row r="821" spans="9:9" x14ac:dyDescent="0.25">
      <c r="I821" s="4">
        <f t="shared" si="15"/>
        <v>0</v>
      </c>
    </row>
    <row r="822" spans="9:9" x14ac:dyDescent="0.25">
      <c r="I822" s="4">
        <f t="shared" si="15"/>
        <v>0</v>
      </c>
    </row>
    <row r="823" spans="9:9" x14ac:dyDescent="0.25">
      <c r="I823" s="4">
        <f t="shared" si="15"/>
        <v>0</v>
      </c>
    </row>
    <row r="824" spans="9:9" x14ac:dyDescent="0.25">
      <c r="I824" s="4">
        <f t="shared" si="15"/>
        <v>0</v>
      </c>
    </row>
    <row r="825" spans="9:9" x14ac:dyDescent="0.25">
      <c r="I825" s="4">
        <f t="shared" si="15"/>
        <v>0</v>
      </c>
    </row>
    <row r="826" spans="9:9" x14ac:dyDescent="0.25">
      <c r="I826" s="4">
        <f t="shared" si="15"/>
        <v>0</v>
      </c>
    </row>
    <row r="827" spans="9:9" x14ac:dyDescent="0.25">
      <c r="I827" s="4">
        <f t="shared" si="15"/>
        <v>0</v>
      </c>
    </row>
    <row r="828" spans="9:9" x14ac:dyDescent="0.25">
      <c r="I828" s="4">
        <f t="shared" si="15"/>
        <v>0</v>
      </c>
    </row>
    <row r="829" spans="9:9" x14ac:dyDescent="0.25">
      <c r="I829" s="4">
        <f t="shared" si="15"/>
        <v>0</v>
      </c>
    </row>
    <row r="830" spans="9:9" x14ac:dyDescent="0.25">
      <c r="I830" s="4">
        <f t="shared" si="15"/>
        <v>0</v>
      </c>
    </row>
    <row r="831" spans="9:9" x14ac:dyDescent="0.25">
      <c r="I831" s="4">
        <f t="shared" si="15"/>
        <v>0</v>
      </c>
    </row>
    <row r="832" spans="9:9" x14ac:dyDescent="0.25">
      <c r="I832" s="4">
        <f t="shared" si="15"/>
        <v>0</v>
      </c>
    </row>
    <row r="833" spans="9:9" x14ac:dyDescent="0.25">
      <c r="I833" s="4">
        <f t="shared" si="15"/>
        <v>0</v>
      </c>
    </row>
    <row r="834" spans="9:9" x14ac:dyDescent="0.25">
      <c r="I834" s="4">
        <f t="shared" si="15"/>
        <v>0</v>
      </c>
    </row>
    <row r="835" spans="9:9" x14ac:dyDescent="0.25">
      <c r="I835" s="4">
        <f t="shared" si="15"/>
        <v>0</v>
      </c>
    </row>
    <row r="836" spans="9:9" x14ac:dyDescent="0.25">
      <c r="I836" s="4">
        <f t="shared" si="15"/>
        <v>0</v>
      </c>
    </row>
    <row r="837" spans="9:9" x14ac:dyDescent="0.25">
      <c r="I837" s="4">
        <f t="shared" si="15"/>
        <v>0</v>
      </c>
    </row>
    <row r="838" spans="9:9" x14ac:dyDescent="0.25">
      <c r="I838" s="4">
        <f t="shared" si="15"/>
        <v>0</v>
      </c>
    </row>
    <row r="839" spans="9:9" x14ac:dyDescent="0.25">
      <c r="I839" s="4">
        <f t="shared" si="15"/>
        <v>0</v>
      </c>
    </row>
    <row r="840" spans="9:9" x14ac:dyDescent="0.25">
      <c r="I840" s="4">
        <f t="shared" si="15"/>
        <v>0</v>
      </c>
    </row>
    <row r="841" spans="9:9" x14ac:dyDescent="0.25">
      <c r="I841" s="4">
        <f t="shared" si="15"/>
        <v>0</v>
      </c>
    </row>
    <row r="842" spans="9:9" x14ac:dyDescent="0.25">
      <c r="I842" s="4">
        <f t="shared" si="15"/>
        <v>0</v>
      </c>
    </row>
    <row r="843" spans="9:9" x14ac:dyDescent="0.25">
      <c r="I843" s="4">
        <f t="shared" si="15"/>
        <v>0</v>
      </c>
    </row>
    <row r="844" spans="9:9" x14ac:dyDescent="0.25">
      <c r="I844" s="4">
        <f t="shared" si="15"/>
        <v>0</v>
      </c>
    </row>
    <row r="845" spans="9:9" x14ac:dyDescent="0.25">
      <c r="I845" s="4">
        <f t="shared" si="15"/>
        <v>0</v>
      </c>
    </row>
    <row r="846" spans="9:9" x14ac:dyDescent="0.25">
      <c r="I846" s="4">
        <f t="shared" si="15"/>
        <v>0</v>
      </c>
    </row>
    <row r="847" spans="9:9" x14ac:dyDescent="0.25">
      <c r="I847" s="4">
        <f t="shared" si="15"/>
        <v>0</v>
      </c>
    </row>
    <row r="848" spans="9:9" x14ac:dyDescent="0.25">
      <c r="I848" s="4">
        <f t="shared" si="15"/>
        <v>0</v>
      </c>
    </row>
    <row r="849" spans="9:9" x14ac:dyDescent="0.25">
      <c r="I849" s="4">
        <f t="shared" si="15"/>
        <v>0</v>
      </c>
    </row>
    <row r="850" spans="9:9" x14ac:dyDescent="0.25">
      <c r="I850" s="4">
        <f t="shared" si="15"/>
        <v>0</v>
      </c>
    </row>
    <row r="851" spans="9:9" x14ac:dyDescent="0.25">
      <c r="I851" s="4">
        <f t="shared" si="15"/>
        <v>0</v>
      </c>
    </row>
    <row r="852" spans="9:9" x14ac:dyDescent="0.25">
      <c r="I852" s="4">
        <f t="shared" si="15"/>
        <v>0</v>
      </c>
    </row>
    <row r="853" spans="9:9" x14ac:dyDescent="0.25">
      <c r="I853" s="4">
        <f t="shared" si="15"/>
        <v>0</v>
      </c>
    </row>
    <row r="854" spans="9:9" x14ac:dyDescent="0.25">
      <c r="I854" s="4">
        <f t="shared" si="15"/>
        <v>0</v>
      </c>
    </row>
    <row r="855" spans="9:9" x14ac:dyDescent="0.25">
      <c r="I855" s="4">
        <f t="shared" si="15"/>
        <v>0</v>
      </c>
    </row>
    <row r="856" spans="9:9" x14ac:dyDescent="0.25">
      <c r="I856" s="4">
        <f t="shared" si="15"/>
        <v>0</v>
      </c>
    </row>
    <row r="857" spans="9:9" x14ac:dyDescent="0.25">
      <c r="I857" s="4">
        <f t="shared" si="15"/>
        <v>0</v>
      </c>
    </row>
    <row r="858" spans="9:9" x14ac:dyDescent="0.25">
      <c r="I858" s="4">
        <f t="shared" si="15"/>
        <v>0</v>
      </c>
    </row>
    <row r="859" spans="9:9" x14ac:dyDescent="0.25">
      <c r="I859" s="4">
        <f t="shared" si="15"/>
        <v>0</v>
      </c>
    </row>
    <row r="860" spans="9:9" x14ac:dyDescent="0.25">
      <c r="I860" s="4">
        <f t="shared" si="15"/>
        <v>0</v>
      </c>
    </row>
    <row r="861" spans="9:9" x14ac:dyDescent="0.25">
      <c r="I861" s="4">
        <f t="shared" si="15"/>
        <v>0</v>
      </c>
    </row>
    <row r="862" spans="9:9" x14ac:dyDescent="0.25">
      <c r="I862" s="4">
        <f t="shared" si="15"/>
        <v>0</v>
      </c>
    </row>
    <row r="863" spans="9:9" x14ac:dyDescent="0.25">
      <c r="I863" s="4">
        <f t="shared" si="15"/>
        <v>0</v>
      </c>
    </row>
    <row r="864" spans="9:9" x14ac:dyDescent="0.25">
      <c r="I864" s="4">
        <f t="shared" si="15"/>
        <v>0</v>
      </c>
    </row>
    <row r="865" spans="9:9" x14ac:dyDescent="0.25">
      <c r="I865" s="4">
        <f t="shared" si="15"/>
        <v>0</v>
      </c>
    </row>
    <row r="866" spans="9:9" x14ac:dyDescent="0.25">
      <c r="I866" s="4">
        <f t="shared" si="15"/>
        <v>0</v>
      </c>
    </row>
    <row r="867" spans="9:9" x14ac:dyDescent="0.25">
      <c r="I867" s="4">
        <f t="shared" si="15"/>
        <v>0</v>
      </c>
    </row>
    <row r="868" spans="9:9" x14ac:dyDescent="0.25">
      <c r="I868" s="4">
        <f t="shared" si="15"/>
        <v>0</v>
      </c>
    </row>
    <row r="869" spans="9:9" x14ac:dyDescent="0.25">
      <c r="I869" s="4">
        <f t="shared" si="15"/>
        <v>0</v>
      </c>
    </row>
    <row r="870" spans="9:9" x14ac:dyDescent="0.25">
      <c r="I870" s="4">
        <f t="shared" si="15"/>
        <v>0</v>
      </c>
    </row>
    <row r="871" spans="9:9" x14ac:dyDescent="0.25">
      <c r="I871" s="4">
        <f t="shared" si="15"/>
        <v>0</v>
      </c>
    </row>
    <row r="872" spans="9:9" x14ac:dyDescent="0.25">
      <c r="I872" s="4">
        <f t="shared" si="15"/>
        <v>0</v>
      </c>
    </row>
    <row r="873" spans="9:9" x14ac:dyDescent="0.25">
      <c r="I873" s="4">
        <f t="shared" si="15"/>
        <v>0</v>
      </c>
    </row>
    <row r="874" spans="9:9" x14ac:dyDescent="0.25">
      <c r="I874" s="4">
        <f t="shared" si="15"/>
        <v>0</v>
      </c>
    </row>
    <row r="875" spans="9:9" x14ac:dyDescent="0.25">
      <c r="I875" s="4">
        <f t="shared" si="15"/>
        <v>0</v>
      </c>
    </row>
    <row r="876" spans="9:9" x14ac:dyDescent="0.25">
      <c r="I876" s="4">
        <f t="shared" si="15"/>
        <v>0</v>
      </c>
    </row>
    <row r="877" spans="9:9" x14ac:dyDescent="0.25">
      <c r="I877" s="4">
        <f t="shared" si="15"/>
        <v>0</v>
      </c>
    </row>
    <row r="878" spans="9:9" x14ac:dyDescent="0.25">
      <c r="I878" s="4">
        <f t="shared" ref="I878:I941" si="16">+SUM(H878:H878)-SUM(C878:C878)</f>
        <v>0</v>
      </c>
    </row>
    <row r="879" spans="9:9" x14ac:dyDescent="0.25">
      <c r="I879" s="4">
        <f t="shared" si="16"/>
        <v>0</v>
      </c>
    </row>
    <row r="880" spans="9:9" x14ac:dyDescent="0.25">
      <c r="I880" s="4">
        <f t="shared" si="16"/>
        <v>0</v>
      </c>
    </row>
    <row r="881" spans="9:9" x14ac:dyDescent="0.25">
      <c r="I881" s="4">
        <f t="shared" si="16"/>
        <v>0</v>
      </c>
    </row>
    <row r="882" spans="9:9" x14ac:dyDescent="0.25">
      <c r="I882" s="4">
        <f t="shared" si="16"/>
        <v>0</v>
      </c>
    </row>
    <row r="883" spans="9:9" x14ac:dyDescent="0.25">
      <c r="I883" s="4">
        <f t="shared" si="16"/>
        <v>0</v>
      </c>
    </row>
    <row r="884" spans="9:9" x14ac:dyDescent="0.25">
      <c r="I884" s="4">
        <f t="shared" si="16"/>
        <v>0</v>
      </c>
    </row>
    <row r="885" spans="9:9" x14ac:dyDescent="0.25">
      <c r="I885" s="4">
        <f t="shared" si="16"/>
        <v>0</v>
      </c>
    </row>
    <row r="886" spans="9:9" x14ac:dyDescent="0.25">
      <c r="I886" s="4">
        <f t="shared" si="16"/>
        <v>0</v>
      </c>
    </row>
    <row r="887" spans="9:9" x14ac:dyDescent="0.25">
      <c r="I887" s="4">
        <f t="shared" si="16"/>
        <v>0</v>
      </c>
    </row>
    <row r="888" spans="9:9" x14ac:dyDescent="0.25">
      <c r="I888" s="4">
        <f t="shared" si="16"/>
        <v>0</v>
      </c>
    </row>
    <row r="889" spans="9:9" x14ac:dyDescent="0.25">
      <c r="I889" s="4">
        <f t="shared" si="16"/>
        <v>0</v>
      </c>
    </row>
    <row r="890" spans="9:9" x14ac:dyDescent="0.25">
      <c r="I890" s="4">
        <f t="shared" si="16"/>
        <v>0</v>
      </c>
    </row>
    <row r="891" spans="9:9" x14ac:dyDescent="0.25">
      <c r="I891" s="4">
        <f t="shared" si="16"/>
        <v>0</v>
      </c>
    </row>
    <row r="892" spans="9:9" x14ac:dyDescent="0.25">
      <c r="I892" s="4">
        <f t="shared" si="16"/>
        <v>0</v>
      </c>
    </row>
    <row r="893" spans="9:9" x14ac:dyDescent="0.25">
      <c r="I893" s="4">
        <f t="shared" si="16"/>
        <v>0</v>
      </c>
    </row>
    <row r="894" spans="9:9" x14ac:dyDescent="0.25">
      <c r="I894" s="4">
        <f t="shared" si="16"/>
        <v>0</v>
      </c>
    </row>
    <row r="895" spans="9:9" x14ac:dyDescent="0.25">
      <c r="I895" s="4">
        <f t="shared" si="16"/>
        <v>0</v>
      </c>
    </row>
    <row r="896" spans="9:9" x14ac:dyDescent="0.25">
      <c r="I896" s="4">
        <f t="shared" si="16"/>
        <v>0</v>
      </c>
    </row>
    <row r="897" spans="9:9" x14ac:dyDescent="0.25">
      <c r="I897" s="4">
        <f t="shared" si="16"/>
        <v>0</v>
      </c>
    </row>
    <row r="898" spans="9:9" x14ac:dyDescent="0.25">
      <c r="I898" s="4">
        <f t="shared" si="16"/>
        <v>0</v>
      </c>
    </row>
    <row r="899" spans="9:9" x14ac:dyDescent="0.25">
      <c r="I899" s="4">
        <f t="shared" si="16"/>
        <v>0</v>
      </c>
    </row>
    <row r="900" spans="9:9" x14ac:dyDescent="0.25">
      <c r="I900" s="4">
        <f t="shared" si="16"/>
        <v>0</v>
      </c>
    </row>
    <row r="901" spans="9:9" x14ac:dyDescent="0.25">
      <c r="I901" s="4">
        <f t="shared" si="16"/>
        <v>0</v>
      </c>
    </row>
    <row r="902" spans="9:9" x14ac:dyDescent="0.25">
      <c r="I902" s="4">
        <f t="shared" si="16"/>
        <v>0</v>
      </c>
    </row>
    <row r="903" spans="9:9" x14ac:dyDescent="0.25">
      <c r="I903" s="4">
        <f t="shared" si="16"/>
        <v>0</v>
      </c>
    </row>
    <row r="904" spans="9:9" x14ac:dyDescent="0.25">
      <c r="I904" s="4">
        <f t="shared" si="16"/>
        <v>0</v>
      </c>
    </row>
    <row r="905" spans="9:9" x14ac:dyDescent="0.25">
      <c r="I905" s="4">
        <f t="shared" si="16"/>
        <v>0</v>
      </c>
    </row>
    <row r="906" spans="9:9" x14ac:dyDescent="0.25">
      <c r="I906" s="4">
        <f t="shared" si="16"/>
        <v>0</v>
      </c>
    </row>
    <row r="907" spans="9:9" x14ac:dyDescent="0.25">
      <c r="I907" s="4">
        <f t="shared" si="16"/>
        <v>0</v>
      </c>
    </row>
    <row r="908" spans="9:9" x14ac:dyDescent="0.25">
      <c r="I908" s="4">
        <f t="shared" si="16"/>
        <v>0</v>
      </c>
    </row>
    <row r="909" spans="9:9" x14ac:dyDescent="0.25">
      <c r="I909" s="4">
        <f t="shared" si="16"/>
        <v>0</v>
      </c>
    </row>
    <row r="910" spans="9:9" x14ac:dyDescent="0.25">
      <c r="I910" s="4">
        <f t="shared" si="16"/>
        <v>0</v>
      </c>
    </row>
    <row r="911" spans="9:9" x14ac:dyDescent="0.25">
      <c r="I911" s="4">
        <f t="shared" si="16"/>
        <v>0</v>
      </c>
    </row>
    <row r="912" spans="9:9" x14ac:dyDescent="0.25">
      <c r="I912" s="4">
        <f t="shared" si="16"/>
        <v>0</v>
      </c>
    </row>
    <row r="913" spans="9:9" x14ac:dyDescent="0.25">
      <c r="I913" s="4">
        <f t="shared" si="16"/>
        <v>0</v>
      </c>
    </row>
    <row r="914" spans="9:9" x14ac:dyDescent="0.25">
      <c r="I914" s="4">
        <f t="shared" si="16"/>
        <v>0</v>
      </c>
    </row>
    <row r="915" spans="9:9" x14ac:dyDescent="0.25">
      <c r="I915" s="4">
        <f t="shared" si="16"/>
        <v>0</v>
      </c>
    </row>
    <row r="916" spans="9:9" x14ac:dyDescent="0.25">
      <c r="I916" s="4">
        <f t="shared" si="16"/>
        <v>0</v>
      </c>
    </row>
    <row r="917" spans="9:9" x14ac:dyDescent="0.25">
      <c r="I917" s="4">
        <f t="shared" si="16"/>
        <v>0</v>
      </c>
    </row>
    <row r="918" spans="9:9" x14ac:dyDescent="0.25">
      <c r="I918" s="4">
        <f t="shared" si="16"/>
        <v>0</v>
      </c>
    </row>
    <row r="919" spans="9:9" x14ac:dyDescent="0.25">
      <c r="I919" s="4">
        <f t="shared" si="16"/>
        <v>0</v>
      </c>
    </row>
    <row r="920" spans="9:9" x14ac:dyDescent="0.25">
      <c r="I920" s="4">
        <f t="shared" si="16"/>
        <v>0</v>
      </c>
    </row>
    <row r="921" spans="9:9" x14ac:dyDescent="0.25">
      <c r="I921" s="4">
        <f t="shared" si="16"/>
        <v>0</v>
      </c>
    </row>
    <row r="922" spans="9:9" x14ac:dyDescent="0.25">
      <c r="I922" s="4">
        <f t="shared" si="16"/>
        <v>0</v>
      </c>
    </row>
    <row r="923" spans="9:9" x14ac:dyDescent="0.25">
      <c r="I923" s="4">
        <f t="shared" si="16"/>
        <v>0</v>
      </c>
    </row>
    <row r="924" spans="9:9" x14ac:dyDescent="0.25">
      <c r="I924" s="4">
        <f t="shared" si="16"/>
        <v>0</v>
      </c>
    </row>
    <row r="925" spans="9:9" x14ac:dyDescent="0.25">
      <c r="I925" s="4">
        <f t="shared" si="16"/>
        <v>0</v>
      </c>
    </row>
    <row r="926" spans="9:9" x14ac:dyDescent="0.25">
      <c r="I926" s="4">
        <f t="shared" si="16"/>
        <v>0</v>
      </c>
    </row>
    <row r="927" spans="9:9" x14ac:dyDescent="0.25">
      <c r="I927" s="4">
        <f t="shared" si="16"/>
        <v>0</v>
      </c>
    </row>
    <row r="928" spans="9:9" x14ac:dyDescent="0.25">
      <c r="I928" s="4">
        <f t="shared" si="16"/>
        <v>0</v>
      </c>
    </row>
    <row r="929" spans="9:9" x14ac:dyDescent="0.25">
      <c r="I929" s="4">
        <f t="shared" si="16"/>
        <v>0</v>
      </c>
    </row>
    <row r="930" spans="9:9" x14ac:dyDescent="0.25">
      <c r="I930" s="4">
        <f t="shared" si="16"/>
        <v>0</v>
      </c>
    </row>
    <row r="931" spans="9:9" x14ac:dyDescent="0.25">
      <c r="I931" s="4">
        <f t="shared" si="16"/>
        <v>0</v>
      </c>
    </row>
    <row r="932" spans="9:9" x14ac:dyDescent="0.25">
      <c r="I932" s="4">
        <f t="shared" si="16"/>
        <v>0</v>
      </c>
    </row>
    <row r="933" spans="9:9" x14ac:dyDescent="0.25">
      <c r="I933" s="4">
        <f t="shared" si="16"/>
        <v>0</v>
      </c>
    </row>
    <row r="934" spans="9:9" x14ac:dyDescent="0.25">
      <c r="I934" s="4">
        <f t="shared" si="16"/>
        <v>0</v>
      </c>
    </row>
    <row r="935" spans="9:9" x14ac:dyDescent="0.25">
      <c r="I935" s="4">
        <f t="shared" si="16"/>
        <v>0</v>
      </c>
    </row>
    <row r="936" spans="9:9" x14ac:dyDescent="0.25">
      <c r="I936" s="4">
        <f t="shared" si="16"/>
        <v>0</v>
      </c>
    </row>
    <row r="937" spans="9:9" x14ac:dyDescent="0.25">
      <c r="I937" s="4">
        <f t="shared" si="16"/>
        <v>0</v>
      </c>
    </row>
    <row r="938" spans="9:9" x14ac:dyDescent="0.25">
      <c r="I938" s="4">
        <f t="shared" si="16"/>
        <v>0</v>
      </c>
    </row>
    <row r="939" spans="9:9" x14ac:dyDescent="0.25">
      <c r="I939" s="4">
        <f t="shared" si="16"/>
        <v>0</v>
      </c>
    </row>
    <row r="940" spans="9:9" x14ac:dyDescent="0.25">
      <c r="I940" s="4">
        <f t="shared" si="16"/>
        <v>0</v>
      </c>
    </row>
    <row r="941" spans="9:9" x14ac:dyDescent="0.25">
      <c r="I941" s="4">
        <f t="shared" si="16"/>
        <v>0</v>
      </c>
    </row>
    <row r="942" spans="9:9" x14ac:dyDescent="0.25">
      <c r="I942" s="4">
        <f t="shared" ref="I942:I1005" si="17">+SUM(H942:H942)-SUM(C942:C942)</f>
        <v>0</v>
      </c>
    </row>
    <row r="943" spans="9:9" x14ac:dyDescent="0.25">
      <c r="I943" s="4">
        <f t="shared" si="17"/>
        <v>0</v>
      </c>
    </row>
    <row r="944" spans="9:9" x14ac:dyDescent="0.25">
      <c r="I944" s="4">
        <f t="shared" si="17"/>
        <v>0</v>
      </c>
    </row>
    <row r="945" spans="9:9" x14ac:dyDescent="0.25">
      <c r="I945" s="4">
        <f t="shared" si="17"/>
        <v>0</v>
      </c>
    </row>
    <row r="946" spans="9:9" x14ac:dyDescent="0.25">
      <c r="I946" s="4">
        <f t="shared" si="17"/>
        <v>0</v>
      </c>
    </row>
    <row r="947" spans="9:9" x14ac:dyDescent="0.25">
      <c r="I947" s="4">
        <f t="shared" si="17"/>
        <v>0</v>
      </c>
    </row>
    <row r="948" spans="9:9" x14ac:dyDescent="0.25">
      <c r="I948" s="4">
        <f t="shared" si="17"/>
        <v>0</v>
      </c>
    </row>
    <row r="949" spans="9:9" x14ac:dyDescent="0.25">
      <c r="I949" s="4">
        <f t="shared" si="17"/>
        <v>0</v>
      </c>
    </row>
    <row r="950" spans="9:9" x14ac:dyDescent="0.25">
      <c r="I950" s="4">
        <f t="shared" si="17"/>
        <v>0</v>
      </c>
    </row>
    <row r="951" spans="9:9" x14ac:dyDescent="0.25">
      <c r="I951" s="4">
        <f t="shared" si="17"/>
        <v>0</v>
      </c>
    </row>
    <row r="952" spans="9:9" x14ac:dyDescent="0.25">
      <c r="I952" s="4">
        <f t="shared" si="17"/>
        <v>0</v>
      </c>
    </row>
    <row r="953" spans="9:9" x14ac:dyDescent="0.25">
      <c r="I953" s="4">
        <f t="shared" si="17"/>
        <v>0</v>
      </c>
    </row>
    <row r="954" spans="9:9" x14ac:dyDescent="0.25">
      <c r="I954" s="4">
        <f t="shared" si="17"/>
        <v>0</v>
      </c>
    </row>
    <row r="955" spans="9:9" x14ac:dyDescent="0.25">
      <c r="I955" s="4">
        <f t="shared" si="17"/>
        <v>0</v>
      </c>
    </row>
    <row r="956" spans="9:9" x14ac:dyDescent="0.25">
      <c r="I956" s="4">
        <f t="shared" si="17"/>
        <v>0</v>
      </c>
    </row>
    <row r="957" spans="9:9" x14ac:dyDescent="0.25">
      <c r="I957" s="4">
        <f t="shared" si="17"/>
        <v>0</v>
      </c>
    </row>
    <row r="958" spans="9:9" x14ac:dyDescent="0.25">
      <c r="I958" s="4">
        <f t="shared" si="17"/>
        <v>0</v>
      </c>
    </row>
    <row r="959" spans="9:9" x14ac:dyDescent="0.25">
      <c r="I959" s="4">
        <f t="shared" si="17"/>
        <v>0</v>
      </c>
    </row>
    <row r="960" spans="9:9" x14ac:dyDescent="0.25">
      <c r="I960" s="4">
        <f t="shared" si="17"/>
        <v>0</v>
      </c>
    </row>
    <row r="961" spans="9:9" x14ac:dyDescent="0.25">
      <c r="I961" s="4">
        <f t="shared" si="17"/>
        <v>0</v>
      </c>
    </row>
    <row r="962" spans="9:9" x14ac:dyDescent="0.25">
      <c r="I962" s="4">
        <f t="shared" si="17"/>
        <v>0</v>
      </c>
    </row>
    <row r="963" spans="9:9" x14ac:dyDescent="0.25">
      <c r="I963" s="4">
        <f t="shared" si="17"/>
        <v>0</v>
      </c>
    </row>
    <row r="964" spans="9:9" x14ac:dyDescent="0.25">
      <c r="I964" s="4">
        <f t="shared" si="17"/>
        <v>0</v>
      </c>
    </row>
    <row r="965" spans="9:9" x14ac:dyDescent="0.25">
      <c r="I965" s="4">
        <f t="shared" si="17"/>
        <v>0</v>
      </c>
    </row>
    <row r="966" spans="9:9" x14ac:dyDescent="0.25">
      <c r="I966" s="4">
        <f t="shared" si="17"/>
        <v>0</v>
      </c>
    </row>
    <row r="967" spans="9:9" x14ac:dyDescent="0.25">
      <c r="I967" s="4">
        <f t="shared" si="17"/>
        <v>0</v>
      </c>
    </row>
    <row r="968" spans="9:9" x14ac:dyDescent="0.25">
      <c r="I968" s="4">
        <f t="shared" si="17"/>
        <v>0</v>
      </c>
    </row>
    <row r="969" spans="9:9" x14ac:dyDescent="0.25">
      <c r="I969" s="4">
        <f t="shared" si="17"/>
        <v>0</v>
      </c>
    </row>
    <row r="970" spans="9:9" x14ac:dyDescent="0.25">
      <c r="I970" s="4">
        <f t="shared" si="17"/>
        <v>0</v>
      </c>
    </row>
    <row r="971" spans="9:9" x14ac:dyDescent="0.25">
      <c r="I971" s="4">
        <f t="shared" si="17"/>
        <v>0</v>
      </c>
    </row>
    <row r="972" spans="9:9" x14ac:dyDescent="0.25">
      <c r="I972" s="4">
        <f t="shared" si="17"/>
        <v>0</v>
      </c>
    </row>
    <row r="973" spans="9:9" x14ac:dyDescent="0.25">
      <c r="I973" s="4">
        <f t="shared" si="17"/>
        <v>0</v>
      </c>
    </row>
    <row r="974" spans="9:9" x14ac:dyDescent="0.25">
      <c r="I974" s="4">
        <f t="shared" si="17"/>
        <v>0</v>
      </c>
    </row>
    <row r="975" spans="9:9" x14ac:dyDescent="0.25">
      <c r="I975" s="4">
        <f t="shared" si="17"/>
        <v>0</v>
      </c>
    </row>
    <row r="976" spans="9:9" x14ac:dyDescent="0.25">
      <c r="I976" s="4">
        <f t="shared" si="17"/>
        <v>0</v>
      </c>
    </row>
    <row r="977" spans="9:9" x14ac:dyDescent="0.25">
      <c r="I977" s="4">
        <f t="shared" si="17"/>
        <v>0</v>
      </c>
    </row>
    <row r="978" spans="9:9" x14ac:dyDescent="0.25">
      <c r="I978" s="4">
        <f t="shared" si="17"/>
        <v>0</v>
      </c>
    </row>
    <row r="979" spans="9:9" x14ac:dyDescent="0.25">
      <c r="I979" s="4">
        <f t="shared" si="17"/>
        <v>0</v>
      </c>
    </row>
    <row r="980" spans="9:9" x14ac:dyDescent="0.25">
      <c r="I980" s="4">
        <f t="shared" si="17"/>
        <v>0</v>
      </c>
    </row>
    <row r="981" spans="9:9" x14ac:dyDescent="0.25">
      <c r="I981" s="4">
        <f t="shared" si="17"/>
        <v>0</v>
      </c>
    </row>
    <row r="982" spans="9:9" x14ac:dyDescent="0.25">
      <c r="I982" s="4">
        <f t="shared" si="17"/>
        <v>0</v>
      </c>
    </row>
    <row r="983" spans="9:9" x14ac:dyDescent="0.25">
      <c r="I983" s="4">
        <f t="shared" si="17"/>
        <v>0</v>
      </c>
    </row>
    <row r="984" spans="9:9" x14ac:dyDescent="0.25">
      <c r="I984" s="4">
        <f t="shared" si="17"/>
        <v>0</v>
      </c>
    </row>
    <row r="985" spans="9:9" x14ac:dyDescent="0.25">
      <c r="I985" s="4">
        <f t="shared" si="17"/>
        <v>0</v>
      </c>
    </row>
    <row r="986" spans="9:9" x14ac:dyDescent="0.25">
      <c r="I986" s="4">
        <f t="shared" si="17"/>
        <v>0</v>
      </c>
    </row>
    <row r="987" spans="9:9" x14ac:dyDescent="0.25">
      <c r="I987" s="4">
        <f t="shared" si="17"/>
        <v>0</v>
      </c>
    </row>
    <row r="988" spans="9:9" x14ac:dyDescent="0.25">
      <c r="I988" s="4">
        <f t="shared" si="17"/>
        <v>0</v>
      </c>
    </row>
    <row r="989" spans="9:9" x14ac:dyDescent="0.25">
      <c r="I989" s="4">
        <f t="shared" si="17"/>
        <v>0</v>
      </c>
    </row>
    <row r="990" spans="9:9" x14ac:dyDescent="0.25">
      <c r="I990" s="4">
        <f t="shared" si="17"/>
        <v>0</v>
      </c>
    </row>
    <row r="991" spans="9:9" x14ac:dyDescent="0.25">
      <c r="I991" s="4">
        <f t="shared" si="17"/>
        <v>0</v>
      </c>
    </row>
    <row r="992" spans="9:9" x14ac:dyDescent="0.25">
      <c r="I992" s="4">
        <f t="shared" si="17"/>
        <v>0</v>
      </c>
    </row>
    <row r="993" spans="9:9" x14ac:dyDescent="0.25">
      <c r="I993" s="4">
        <f t="shared" si="17"/>
        <v>0</v>
      </c>
    </row>
    <row r="994" spans="9:9" x14ac:dyDescent="0.25">
      <c r="I994" s="4">
        <f t="shared" si="17"/>
        <v>0</v>
      </c>
    </row>
    <row r="995" spans="9:9" x14ac:dyDescent="0.25">
      <c r="I995" s="4">
        <f t="shared" si="17"/>
        <v>0</v>
      </c>
    </row>
    <row r="996" spans="9:9" x14ac:dyDescent="0.25">
      <c r="I996" s="4">
        <f t="shared" si="17"/>
        <v>0</v>
      </c>
    </row>
    <row r="997" spans="9:9" x14ac:dyDescent="0.25">
      <c r="I997" s="4">
        <f t="shared" si="17"/>
        <v>0</v>
      </c>
    </row>
    <row r="998" spans="9:9" x14ac:dyDescent="0.25">
      <c r="I998" s="4">
        <f t="shared" si="17"/>
        <v>0</v>
      </c>
    </row>
    <row r="999" spans="9:9" x14ac:dyDescent="0.25">
      <c r="I999" s="4">
        <f t="shared" si="17"/>
        <v>0</v>
      </c>
    </row>
    <row r="1000" spans="9:9" x14ac:dyDescent="0.25">
      <c r="I1000" s="4">
        <f t="shared" si="17"/>
        <v>0</v>
      </c>
    </row>
    <row r="1001" spans="9:9" x14ac:dyDescent="0.25">
      <c r="I1001" s="4">
        <f t="shared" si="17"/>
        <v>0</v>
      </c>
    </row>
    <row r="1002" spans="9:9" x14ac:dyDescent="0.25">
      <c r="I1002" s="4">
        <f t="shared" si="17"/>
        <v>0</v>
      </c>
    </row>
    <row r="1003" spans="9:9" x14ac:dyDescent="0.25">
      <c r="I1003" s="4">
        <f t="shared" si="17"/>
        <v>0</v>
      </c>
    </row>
    <row r="1004" spans="9:9" x14ac:dyDescent="0.25">
      <c r="I1004" s="4">
        <f t="shared" si="17"/>
        <v>0</v>
      </c>
    </row>
    <row r="1005" spans="9:9" x14ac:dyDescent="0.25">
      <c r="I1005" s="4">
        <f t="shared" si="17"/>
        <v>0</v>
      </c>
    </row>
    <row r="1006" spans="9:9" x14ac:dyDescent="0.25">
      <c r="I1006" s="4">
        <f t="shared" ref="I1006:I1069" si="18">+SUM(H1006:H1006)-SUM(C1006:C1006)</f>
        <v>0</v>
      </c>
    </row>
    <row r="1007" spans="9:9" x14ac:dyDescent="0.25">
      <c r="I1007" s="4">
        <f t="shared" si="18"/>
        <v>0</v>
      </c>
    </row>
    <row r="1008" spans="9:9" x14ac:dyDescent="0.25">
      <c r="I1008" s="4">
        <f t="shared" si="18"/>
        <v>0</v>
      </c>
    </row>
    <row r="1009" spans="9:9" x14ac:dyDescent="0.25">
      <c r="I1009" s="4">
        <f t="shared" si="18"/>
        <v>0</v>
      </c>
    </row>
    <row r="1010" spans="9:9" x14ac:dyDescent="0.25">
      <c r="I1010" s="4">
        <f t="shared" si="18"/>
        <v>0</v>
      </c>
    </row>
    <row r="1011" spans="9:9" x14ac:dyDescent="0.25">
      <c r="I1011" s="4">
        <f t="shared" si="18"/>
        <v>0</v>
      </c>
    </row>
    <row r="1012" spans="9:9" x14ac:dyDescent="0.25">
      <c r="I1012" s="4">
        <f t="shared" si="18"/>
        <v>0</v>
      </c>
    </row>
    <row r="1013" spans="9:9" x14ac:dyDescent="0.25">
      <c r="I1013" s="4">
        <f t="shared" si="18"/>
        <v>0</v>
      </c>
    </row>
    <row r="1014" spans="9:9" x14ac:dyDescent="0.25">
      <c r="I1014" s="4">
        <f t="shared" si="18"/>
        <v>0</v>
      </c>
    </row>
    <row r="1015" spans="9:9" x14ac:dyDescent="0.25">
      <c r="I1015" s="4">
        <f t="shared" si="18"/>
        <v>0</v>
      </c>
    </row>
    <row r="1016" spans="9:9" x14ac:dyDescent="0.25">
      <c r="I1016" s="4">
        <f t="shared" si="18"/>
        <v>0</v>
      </c>
    </row>
    <row r="1017" spans="9:9" x14ac:dyDescent="0.25">
      <c r="I1017" s="4">
        <f t="shared" si="18"/>
        <v>0</v>
      </c>
    </row>
    <row r="1018" spans="9:9" x14ac:dyDescent="0.25">
      <c r="I1018" s="4">
        <f t="shared" si="18"/>
        <v>0</v>
      </c>
    </row>
    <row r="1019" spans="9:9" x14ac:dyDescent="0.25">
      <c r="I1019" s="4">
        <f t="shared" si="18"/>
        <v>0</v>
      </c>
    </row>
    <row r="1020" spans="9:9" x14ac:dyDescent="0.25">
      <c r="I1020" s="4">
        <f t="shared" si="18"/>
        <v>0</v>
      </c>
    </row>
    <row r="1021" spans="9:9" x14ac:dyDescent="0.25">
      <c r="I1021" s="4">
        <f t="shared" si="18"/>
        <v>0</v>
      </c>
    </row>
    <row r="1022" spans="9:9" x14ac:dyDescent="0.25">
      <c r="I1022" s="4">
        <f t="shared" si="18"/>
        <v>0</v>
      </c>
    </row>
    <row r="1023" spans="9:9" x14ac:dyDescent="0.25">
      <c r="I1023" s="4">
        <f t="shared" si="18"/>
        <v>0</v>
      </c>
    </row>
    <row r="1024" spans="9:9" x14ac:dyDescent="0.25">
      <c r="I1024" s="4">
        <f t="shared" si="18"/>
        <v>0</v>
      </c>
    </row>
    <row r="1025" spans="9:9" x14ac:dyDescent="0.25">
      <c r="I1025" s="4">
        <f t="shared" si="18"/>
        <v>0</v>
      </c>
    </row>
    <row r="1026" spans="9:9" x14ac:dyDescent="0.25">
      <c r="I1026" s="4">
        <f t="shared" si="18"/>
        <v>0</v>
      </c>
    </row>
    <row r="1027" spans="9:9" x14ac:dyDescent="0.25">
      <c r="I1027" s="4">
        <f t="shared" si="18"/>
        <v>0</v>
      </c>
    </row>
    <row r="1028" spans="9:9" x14ac:dyDescent="0.25">
      <c r="I1028" s="4">
        <f t="shared" si="18"/>
        <v>0</v>
      </c>
    </row>
    <row r="1029" spans="9:9" x14ac:dyDescent="0.25">
      <c r="I1029" s="4">
        <f t="shared" si="18"/>
        <v>0</v>
      </c>
    </row>
    <row r="1030" spans="9:9" x14ac:dyDescent="0.25">
      <c r="I1030" s="4">
        <f t="shared" si="18"/>
        <v>0</v>
      </c>
    </row>
    <row r="1031" spans="9:9" x14ac:dyDescent="0.25">
      <c r="I1031" s="4">
        <f t="shared" si="18"/>
        <v>0</v>
      </c>
    </row>
    <row r="1032" spans="9:9" x14ac:dyDescent="0.25">
      <c r="I1032" s="4">
        <f t="shared" si="18"/>
        <v>0</v>
      </c>
    </row>
    <row r="1033" spans="9:9" x14ac:dyDescent="0.25">
      <c r="I1033" s="4">
        <f t="shared" si="18"/>
        <v>0</v>
      </c>
    </row>
    <row r="1034" spans="9:9" x14ac:dyDescent="0.25">
      <c r="I1034" s="4">
        <f t="shared" si="18"/>
        <v>0</v>
      </c>
    </row>
    <row r="1035" spans="9:9" x14ac:dyDescent="0.25">
      <c r="I1035" s="4">
        <f t="shared" si="18"/>
        <v>0</v>
      </c>
    </row>
    <row r="1036" spans="9:9" x14ac:dyDescent="0.25">
      <c r="I1036" s="4">
        <f t="shared" si="18"/>
        <v>0</v>
      </c>
    </row>
    <row r="1037" spans="9:9" x14ac:dyDescent="0.25">
      <c r="I1037" s="4">
        <f t="shared" si="18"/>
        <v>0</v>
      </c>
    </row>
    <row r="1038" spans="9:9" x14ac:dyDescent="0.25">
      <c r="I1038" s="4">
        <f t="shared" si="18"/>
        <v>0</v>
      </c>
    </row>
    <row r="1039" spans="9:9" x14ac:dyDescent="0.25">
      <c r="I1039" s="4">
        <f t="shared" si="18"/>
        <v>0</v>
      </c>
    </row>
    <row r="1040" spans="9:9" x14ac:dyDescent="0.25">
      <c r="I1040" s="4">
        <f t="shared" si="18"/>
        <v>0</v>
      </c>
    </row>
    <row r="1041" spans="9:9" x14ac:dyDescent="0.25">
      <c r="I1041" s="4">
        <f t="shared" si="18"/>
        <v>0</v>
      </c>
    </row>
    <row r="1042" spans="9:9" x14ac:dyDescent="0.25">
      <c r="I1042" s="4">
        <f t="shared" si="18"/>
        <v>0</v>
      </c>
    </row>
    <row r="1043" spans="9:9" x14ac:dyDescent="0.25">
      <c r="I1043" s="4">
        <f t="shared" si="18"/>
        <v>0</v>
      </c>
    </row>
    <row r="1044" spans="9:9" x14ac:dyDescent="0.25">
      <c r="I1044" s="4">
        <f t="shared" si="18"/>
        <v>0</v>
      </c>
    </row>
    <row r="1045" spans="9:9" x14ac:dyDescent="0.25">
      <c r="I1045" s="4">
        <f t="shared" si="18"/>
        <v>0</v>
      </c>
    </row>
    <row r="1046" spans="9:9" x14ac:dyDescent="0.25">
      <c r="I1046" s="4">
        <f t="shared" si="18"/>
        <v>0</v>
      </c>
    </row>
    <row r="1047" spans="9:9" x14ac:dyDescent="0.25">
      <c r="I1047" s="4">
        <f t="shared" si="18"/>
        <v>0</v>
      </c>
    </row>
    <row r="1048" spans="9:9" x14ac:dyDescent="0.25">
      <c r="I1048" s="4">
        <f t="shared" si="18"/>
        <v>0</v>
      </c>
    </row>
    <row r="1049" spans="9:9" x14ac:dyDescent="0.25">
      <c r="I1049" s="4">
        <f t="shared" si="18"/>
        <v>0</v>
      </c>
    </row>
    <row r="1050" spans="9:9" x14ac:dyDescent="0.25">
      <c r="I1050" s="4">
        <f t="shared" si="18"/>
        <v>0</v>
      </c>
    </row>
    <row r="1051" spans="9:9" x14ac:dyDescent="0.25">
      <c r="I1051" s="4">
        <f t="shared" si="18"/>
        <v>0</v>
      </c>
    </row>
    <row r="1052" spans="9:9" x14ac:dyDescent="0.25">
      <c r="I1052" s="4">
        <f t="shared" si="18"/>
        <v>0</v>
      </c>
    </row>
    <row r="1053" spans="9:9" x14ac:dyDescent="0.25">
      <c r="I1053" s="4">
        <f t="shared" si="18"/>
        <v>0</v>
      </c>
    </row>
    <row r="1054" spans="9:9" x14ac:dyDescent="0.25">
      <c r="I1054" s="4">
        <f t="shared" si="18"/>
        <v>0</v>
      </c>
    </row>
    <row r="1055" spans="9:9" x14ac:dyDescent="0.25">
      <c r="I1055" s="4">
        <f t="shared" si="18"/>
        <v>0</v>
      </c>
    </row>
    <row r="1056" spans="9:9" x14ac:dyDescent="0.25">
      <c r="I1056" s="4">
        <f t="shared" si="18"/>
        <v>0</v>
      </c>
    </row>
    <row r="1057" spans="9:9" x14ac:dyDescent="0.25">
      <c r="I1057" s="4">
        <f t="shared" si="18"/>
        <v>0</v>
      </c>
    </row>
    <row r="1058" spans="9:9" x14ac:dyDescent="0.25">
      <c r="I1058" s="4">
        <f t="shared" si="18"/>
        <v>0</v>
      </c>
    </row>
    <row r="1059" spans="9:9" x14ac:dyDescent="0.25">
      <c r="I1059" s="4">
        <f t="shared" si="18"/>
        <v>0</v>
      </c>
    </row>
    <row r="1060" spans="9:9" x14ac:dyDescent="0.25">
      <c r="I1060" s="4">
        <f t="shared" si="18"/>
        <v>0</v>
      </c>
    </row>
    <row r="1061" spans="9:9" x14ac:dyDescent="0.25">
      <c r="I1061" s="4">
        <f t="shared" si="18"/>
        <v>0</v>
      </c>
    </row>
    <row r="1062" spans="9:9" x14ac:dyDescent="0.25">
      <c r="I1062" s="4">
        <f t="shared" si="18"/>
        <v>0</v>
      </c>
    </row>
    <row r="1063" spans="9:9" x14ac:dyDescent="0.25">
      <c r="I1063" s="4">
        <f t="shared" si="18"/>
        <v>0</v>
      </c>
    </row>
    <row r="1064" spans="9:9" x14ac:dyDescent="0.25">
      <c r="I1064" s="4">
        <f t="shared" si="18"/>
        <v>0</v>
      </c>
    </row>
    <row r="1065" spans="9:9" x14ac:dyDescent="0.25">
      <c r="I1065" s="4">
        <f t="shared" si="18"/>
        <v>0</v>
      </c>
    </row>
    <row r="1066" spans="9:9" x14ac:dyDescent="0.25">
      <c r="I1066" s="4">
        <f t="shared" si="18"/>
        <v>0</v>
      </c>
    </row>
    <row r="1067" spans="9:9" x14ac:dyDescent="0.25">
      <c r="I1067" s="4">
        <f t="shared" si="18"/>
        <v>0</v>
      </c>
    </row>
    <row r="1068" spans="9:9" x14ac:dyDescent="0.25">
      <c r="I1068" s="4">
        <f t="shared" si="18"/>
        <v>0</v>
      </c>
    </row>
    <row r="1069" spans="9:9" x14ac:dyDescent="0.25">
      <c r="I1069" s="4">
        <f t="shared" si="18"/>
        <v>0</v>
      </c>
    </row>
    <row r="1070" spans="9:9" x14ac:dyDescent="0.25">
      <c r="I1070" s="4">
        <f t="shared" ref="I1070:I1121" si="19">+SUM(H1070:H1070)-SUM(C1070:C1070)</f>
        <v>0</v>
      </c>
    </row>
    <row r="1071" spans="9:9" x14ac:dyDescent="0.25">
      <c r="I1071" s="4">
        <f t="shared" si="19"/>
        <v>0</v>
      </c>
    </row>
    <row r="1072" spans="9:9" x14ac:dyDescent="0.25">
      <c r="I1072" s="4">
        <f t="shared" si="19"/>
        <v>0</v>
      </c>
    </row>
    <row r="1073" spans="9:9" x14ac:dyDescent="0.25">
      <c r="I1073" s="4">
        <f t="shared" si="19"/>
        <v>0</v>
      </c>
    </row>
    <row r="1074" spans="9:9" x14ac:dyDescent="0.25">
      <c r="I1074" s="4">
        <f t="shared" si="19"/>
        <v>0</v>
      </c>
    </row>
    <row r="1075" spans="9:9" x14ac:dyDescent="0.25">
      <c r="I1075" s="4">
        <f t="shared" si="19"/>
        <v>0</v>
      </c>
    </row>
    <row r="1076" spans="9:9" x14ac:dyDescent="0.25">
      <c r="I1076" s="4">
        <f t="shared" si="19"/>
        <v>0</v>
      </c>
    </row>
    <row r="1077" spans="9:9" x14ac:dyDescent="0.25">
      <c r="I1077" s="4">
        <f t="shared" si="19"/>
        <v>0</v>
      </c>
    </row>
    <row r="1078" spans="9:9" x14ac:dyDescent="0.25">
      <c r="I1078" s="4">
        <f t="shared" si="19"/>
        <v>0</v>
      </c>
    </row>
    <row r="1079" spans="9:9" x14ac:dyDescent="0.25">
      <c r="I1079" s="4">
        <f t="shared" si="19"/>
        <v>0</v>
      </c>
    </row>
    <row r="1080" spans="9:9" x14ac:dyDescent="0.25">
      <c r="I1080" s="4">
        <f t="shared" si="19"/>
        <v>0</v>
      </c>
    </row>
    <row r="1081" spans="9:9" x14ac:dyDescent="0.25">
      <c r="I1081" s="4">
        <f t="shared" si="19"/>
        <v>0</v>
      </c>
    </row>
    <row r="1082" spans="9:9" x14ac:dyDescent="0.25">
      <c r="I1082" s="4">
        <f t="shared" si="19"/>
        <v>0</v>
      </c>
    </row>
    <row r="1083" spans="9:9" x14ac:dyDescent="0.25">
      <c r="I1083" s="4">
        <f t="shared" si="19"/>
        <v>0</v>
      </c>
    </row>
    <row r="1084" spans="9:9" x14ac:dyDescent="0.25">
      <c r="I1084" s="4">
        <f t="shared" si="19"/>
        <v>0</v>
      </c>
    </row>
    <row r="1085" spans="9:9" x14ac:dyDescent="0.25">
      <c r="I1085" s="4">
        <f t="shared" si="19"/>
        <v>0</v>
      </c>
    </row>
    <row r="1086" spans="9:9" x14ac:dyDescent="0.25">
      <c r="I1086" s="4">
        <f t="shared" si="19"/>
        <v>0</v>
      </c>
    </row>
    <row r="1087" spans="9:9" x14ac:dyDescent="0.25">
      <c r="I1087" s="4">
        <f t="shared" si="19"/>
        <v>0</v>
      </c>
    </row>
    <row r="1088" spans="9:9" x14ac:dyDescent="0.25">
      <c r="I1088" s="4">
        <f t="shared" si="19"/>
        <v>0</v>
      </c>
    </row>
    <row r="1089" spans="9:9" x14ac:dyDescent="0.25">
      <c r="I1089" s="4">
        <f t="shared" si="19"/>
        <v>0</v>
      </c>
    </row>
    <row r="1090" spans="9:9" x14ac:dyDescent="0.25">
      <c r="I1090" s="4">
        <f t="shared" si="19"/>
        <v>0</v>
      </c>
    </row>
    <row r="1091" spans="9:9" x14ac:dyDescent="0.25">
      <c r="I1091" s="4">
        <f t="shared" si="19"/>
        <v>0</v>
      </c>
    </row>
    <row r="1092" spans="9:9" x14ac:dyDescent="0.25">
      <c r="I1092" s="4">
        <f t="shared" si="19"/>
        <v>0</v>
      </c>
    </row>
    <row r="1093" spans="9:9" x14ac:dyDescent="0.25">
      <c r="I1093" s="4">
        <f t="shared" si="19"/>
        <v>0</v>
      </c>
    </row>
    <row r="1094" spans="9:9" x14ac:dyDescent="0.25">
      <c r="I1094" s="4">
        <f t="shared" si="19"/>
        <v>0</v>
      </c>
    </row>
    <row r="1095" spans="9:9" x14ac:dyDescent="0.25">
      <c r="I1095" s="4">
        <f t="shared" si="19"/>
        <v>0</v>
      </c>
    </row>
    <row r="1096" spans="9:9" x14ac:dyDescent="0.25">
      <c r="I1096" s="4">
        <f t="shared" si="19"/>
        <v>0</v>
      </c>
    </row>
    <row r="1097" spans="9:9" x14ac:dyDescent="0.25">
      <c r="I1097" s="4">
        <f t="shared" si="19"/>
        <v>0</v>
      </c>
    </row>
    <row r="1098" spans="9:9" x14ac:dyDescent="0.25">
      <c r="I1098" s="4">
        <f t="shared" si="19"/>
        <v>0</v>
      </c>
    </row>
    <row r="1099" spans="9:9" x14ac:dyDescent="0.25">
      <c r="I1099" s="4">
        <f t="shared" si="19"/>
        <v>0</v>
      </c>
    </row>
    <row r="1100" spans="9:9" x14ac:dyDescent="0.25">
      <c r="I1100" s="4">
        <f t="shared" si="19"/>
        <v>0</v>
      </c>
    </row>
    <row r="1101" spans="9:9" x14ac:dyDescent="0.25">
      <c r="I1101" s="4">
        <f t="shared" si="19"/>
        <v>0</v>
      </c>
    </row>
    <row r="1102" spans="9:9" x14ac:dyDescent="0.25">
      <c r="I1102" s="4">
        <f t="shared" si="19"/>
        <v>0</v>
      </c>
    </row>
    <row r="1103" spans="9:9" x14ac:dyDescent="0.25">
      <c r="I1103" s="4">
        <f t="shared" si="19"/>
        <v>0</v>
      </c>
    </row>
    <row r="1104" spans="9:9" x14ac:dyDescent="0.25">
      <c r="I1104" s="4">
        <f t="shared" si="19"/>
        <v>0</v>
      </c>
    </row>
    <row r="1105" spans="9:9" x14ac:dyDescent="0.25">
      <c r="I1105" s="4">
        <f t="shared" si="19"/>
        <v>0</v>
      </c>
    </row>
    <row r="1106" spans="9:9" x14ac:dyDescent="0.25">
      <c r="I1106" s="4">
        <f t="shared" si="19"/>
        <v>0</v>
      </c>
    </row>
    <row r="1107" spans="9:9" x14ac:dyDescent="0.25">
      <c r="I1107" s="4">
        <f t="shared" si="19"/>
        <v>0</v>
      </c>
    </row>
    <row r="1108" spans="9:9" x14ac:dyDescent="0.25">
      <c r="I1108" s="4">
        <f t="shared" si="19"/>
        <v>0</v>
      </c>
    </row>
    <row r="1109" spans="9:9" x14ac:dyDescent="0.25">
      <c r="I1109" s="4">
        <f t="shared" si="19"/>
        <v>0</v>
      </c>
    </row>
    <row r="1110" spans="9:9" x14ac:dyDescent="0.25">
      <c r="I1110" s="4">
        <f t="shared" si="19"/>
        <v>0</v>
      </c>
    </row>
    <row r="1111" spans="9:9" x14ac:dyDescent="0.25">
      <c r="I1111" s="4">
        <f t="shared" si="19"/>
        <v>0</v>
      </c>
    </row>
    <row r="1112" spans="9:9" x14ac:dyDescent="0.25">
      <c r="I1112" s="4">
        <f t="shared" si="19"/>
        <v>0</v>
      </c>
    </row>
    <row r="1113" spans="9:9" x14ac:dyDescent="0.25">
      <c r="I1113" s="4">
        <f t="shared" si="19"/>
        <v>0</v>
      </c>
    </row>
    <row r="1114" spans="9:9" x14ac:dyDescent="0.25">
      <c r="I1114" s="4">
        <f t="shared" si="19"/>
        <v>0</v>
      </c>
    </row>
    <row r="1115" spans="9:9" x14ac:dyDescent="0.25">
      <c r="I1115" s="4">
        <f t="shared" si="19"/>
        <v>0</v>
      </c>
    </row>
    <row r="1116" spans="9:9" x14ac:dyDescent="0.25">
      <c r="I1116" s="4">
        <f t="shared" si="19"/>
        <v>0</v>
      </c>
    </row>
    <row r="1117" spans="9:9" x14ac:dyDescent="0.25">
      <c r="I1117" s="4">
        <f t="shared" si="19"/>
        <v>0</v>
      </c>
    </row>
    <row r="1118" spans="9:9" x14ac:dyDescent="0.25">
      <c r="I1118" s="4">
        <f t="shared" si="19"/>
        <v>0</v>
      </c>
    </row>
    <row r="1119" spans="9:9" x14ac:dyDescent="0.25">
      <c r="I1119" s="4">
        <f t="shared" si="19"/>
        <v>0</v>
      </c>
    </row>
    <row r="1120" spans="9:9" x14ac:dyDescent="0.25">
      <c r="I1120" s="4">
        <f t="shared" si="19"/>
        <v>0</v>
      </c>
    </row>
    <row r="1121" spans="9:9" x14ac:dyDescent="0.25">
      <c r="I1121" s="4">
        <f t="shared" si="19"/>
        <v>0</v>
      </c>
    </row>
  </sheetData>
  <autoFilter ref="A1:I1121" xr:uid="{95BB621B-B4FE-4340-B0AC-853051B4FD2A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zoomScale="80" zoomScaleNormal="80" workbookViewId="0">
      <pane ySplit="1" topLeftCell="A2" activePane="bottomLeft" state="frozen"/>
      <selection pane="bottomLeft" activeCell="L31" sqref="L31"/>
    </sheetView>
  </sheetViews>
  <sheetFormatPr baseColWidth="10" defaultRowHeight="15" x14ac:dyDescent="0.25"/>
  <cols>
    <col min="1" max="1" width="6" style="51" customWidth="1"/>
    <col min="2" max="2" width="20" style="49" customWidth="1"/>
    <col min="3" max="3" width="12.140625" style="54" customWidth="1"/>
    <col min="4" max="4" width="41.140625" style="50" customWidth="1"/>
    <col min="5" max="5" width="18.85546875" style="50" customWidth="1"/>
    <col min="6" max="6" width="35.28515625" style="50" customWidth="1"/>
    <col min="7" max="7" width="12.85546875" style="50" customWidth="1"/>
    <col min="8" max="8" width="10.7109375" style="50" bestFit="1" customWidth="1"/>
    <col min="9" max="9" width="10.140625" style="50" customWidth="1"/>
    <col min="10" max="11" width="10.7109375" style="50" bestFit="1" customWidth="1"/>
    <col min="12" max="12" width="10.7109375" style="50" customWidth="1"/>
    <col min="13" max="13" width="23.85546875" style="50" customWidth="1"/>
    <col min="14" max="14" width="12.42578125" style="50" customWidth="1"/>
    <col min="15" max="15" width="16.85546875" style="50" customWidth="1"/>
    <col min="16" max="16384" width="11.42578125" style="50"/>
  </cols>
  <sheetData>
    <row r="1" spans="1:15" s="49" customFormat="1" x14ac:dyDescent="0.25">
      <c r="A1" s="47" t="s">
        <v>11</v>
      </c>
      <c r="B1" s="47" t="s">
        <v>12</v>
      </c>
      <c r="C1" s="48" t="s">
        <v>13</v>
      </c>
      <c r="D1" s="47" t="s">
        <v>14</v>
      </c>
      <c r="E1" s="47" t="s">
        <v>3</v>
      </c>
      <c r="F1" s="47" t="s">
        <v>15</v>
      </c>
      <c r="G1" s="47" t="s">
        <v>16</v>
      </c>
      <c r="H1" s="47" t="s">
        <v>2</v>
      </c>
      <c r="I1" s="47" t="s">
        <v>17</v>
      </c>
      <c r="J1" s="47" t="s">
        <v>5</v>
      </c>
      <c r="K1" s="47" t="s">
        <v>17</v>
      </c>
      <c r="L1" s="47" t="s">
        <v>8</v>
      </c>
      <c r="M1" s="47" t="s">
        <v>19</v>
      </c>
      <c r="N1" s="47" t="s">
        <v>13</v>
      </c>
    </row>
    <row r="2" spans="1:15" x14ac:dyDescent="0.25">
      <c r="A2" s="51">
        <v>24</v>
      </c>
      <c r="B2" s="49" t="s">
        <v>76</v>
      </c>
      <c r="C2" s="54">
        <v>43489</v>
      </c>
      <c r="D2" s="50" t="s">
        <v>80</v>
      </c>
      <c r="F2" s="50" t="s">
        <v>79</v>
      </c>
      <c r="G2" s="52">
        <v>61.2</v>
      </c>
      <c r="H2" s="52">
        <v>0</v>
      </c>
      <c r="I2" s="52">
        <f t="shared" ref="I2:I35" si="0">+G2*H2</f>
        <v>0</v>
      </c>
      <c r="J2" s="52"/>
      <c r="K2" s="52"/>
      <c r="L2" s="153">
        <f t="shared" ref="L2:L35" si="1">G2+I2-K2</f>
        <v>61.2</v>
      </c>
      <c r="M2" s="50" t="s">
        <v>160</v>
      </c>
      <c r="N2" s="54">
        <v>43490</v>
      </c>
    </row>
    <row r="3" spans="1:15" x14ac:dyDescent="0.25">
      <c r="A3" s="51">
        <v>25</v>
      </c>
      <c r="B3" s="49" t="s">
        <v>77</v>
      </c>
      <c r="C3" s="54">
        <v>43489</v>
      </c>
      <c r="D3" s="50" t="s">
        <v>80</v>
      </c>
      <c r="F3" s="50" t="s">
        <v>79</v>
      </c>
      <c r="G3" s="52">
        <v>69</v>
      </c>
      <c r="H3" s="52">
        <v>0</v>
      </c>
      <c r="I3" s="52">
        <f t="shared" si="0"/>
        <v>0</v>
      </c>
      <c r="J3" s="52"/>
      <c r="K3" s="52"/>
      <c r="L3" s="153">
        <f t="shared" si="1"/>
        <v>69</v>
      </c>
      <c r="M3" s="50" t="s">
        <v>160</v>
      </c>
      <c r="N3" s="54">
        <v>43490</v>
      </c>
    </row>
    <row r="4" spans="1:15" x14ac:dyDescent="0.25">
      <c r="A4" s="51">
        <v>26</v>
      </c>
      <c r="B4" s="49" t="s">
        <v>78</v>
      </c>
      <c r="C4" s="54">
        <v>43489</v>
      </c>
      <c r="D4" s="50" t="s">
        <v>80</v>
      </c>
      <c r="F4" s="50" t="s">
        <v>79</v>
      </c>
      <c r="G4" s="52">
        <v>38.700000000000003</v>
      </c>
      <c r="H4" s="52">
        <v>0</v>
      </c>
      <c r="I4" s="52">
        <f t="shared" si="0"/>
        <v>0</v>
      </c>
      <c r="J4" s="52"/>
      <c r="K4" s="52"/>
      <c r="L4" s="153">
        <f t="shared" si="1"/>
        <v>38.700000000000003</v>
      </c>
      <c r="M4" s="50" t="s">
        <v>160</v>
      </c>
      <c r="N4" s="54">
        <v>43490</v>
      </c>
    </row>
    <row r="5" spans="1:15" x14ac:dyDescent="0.25">
      <c r="A5" s="51">
        <v>22</v>
      </c>
      <c r="B5" s="49" t="s">
        <v>75</v>
      </c>
      <c r="C5" s="54">
        <v>43491</v>
      </c>
      <c r="D5" s="50" t="s">
        <v>80</v>
      </c>
      <c r="F5" s="50" t="s">
        <v>79</v>
      </c>
      <c r="G5" s="52">
        <v>125.5</v>
      </c>
      <c r="H5" s="52">
        <v>0</v>
      </c>
      <c r="I5" s="52">
        <f t="shared" si="0"/>
        <v>0</v>
      </c>
      <c r="J5" s="52"/>
      <c r="K5" s="52"/>
      <c r="L5" s="153">
        <f t="shared" si="1"/>
        <v>125.5</v>
      </c>
      <c r="M5" s="112" t="s">
        <v>159</v>
      </c>
      <c r="N5" s="54">
        <v>43496</v>
      </c>
      <c r="O5" s="53"/>
    </row>
    <row r="6" spans="1:15" x14ac:dyDescent="0.25">
      <c r="A6" s="51">
        <v>23</v>
      </c>
      <c r="B6" s="49" t="s">
        <v>74</v>
      </c>
      <c r="C6" s="54">
        <v>43491</v>
      </c>
      <c r="D6" s="50" t="s">
        <v>80</v>
      </c>
      <c r="F6" s="50" t="s">
        <v>79</v>
      </c>
      <c r="G6" s="52">
        <v>45.2</v>
      </c>
      <c r="H6" s="52">
        <v>0</v>
      </c>
      <c r="I6" s="52">
        <f t="shared" si="0"/>
        <v>0</v>
      </c>
      <c r="J6" s="52"/>
      <c r="K6" s="52"/>
      <c r="L6" s="153">
        <f t="shared" si="1"/>
        <v>45.2</v>
      </c>
      <c r="M6" s="112" t="s">
        <v>159</v>
      </c>
      <c r="N6" s="54">
        <v>43496</v>
      </c>
      <c r="O6" s="53"/>
    </row>
    <row r="7" spans="1:15" x14ac:dyDescent="0.25">
      <c r="A7" s="51">
        <v>21</v>
      </c>
      <c r="B7" s="49" t="s">
        <v>73</v>
      </c>
      <c r="C7" s="54">
        <v>43492</v>
      </c>
      <c r="D7" s="50" t="s">
        <v>80</v>
      </c>
      <c r="F7" s="50" t="s">
        <v>79</v>
      </c>
      <c r="G7" s="52">
        <v>78.5</v>
      </c>
      <c r="H7" s="52">
        <v>0</v>
      </c>
      <c r="I7" s="52">
        <f t="shared" si="0"/>
        <v>0</v>
      </c>
      <c r="J7" s="52"/>
      <c r="K7" s="52"/>
      <c r="L7" s="153">
        <f t="shared" si="1"/>
        <v>78.5</v>
      </c>
      <c r="M7" s="112" t="s">
        <v>159</v>
      </c>
      <c r="N7" s="54">
        <v>43496</v>
      </c>
    </row>
    <row r="8" spans="1:15" x14ac:dyDescent="0.25">
      <c r="A8" s="51">
        <v>1</v>
      </c>
      <c r="B8" s="49">
        <v>32019</v>
      </c>
      <c r="C8" s="54">
        <v>43496</v>
      </c>
      <c r="D8" s="50" t="s">
        <v>219</v>
      </c>
      <c r="F8" s="50" t="s">
        <v>51</v>
      </c>
      <c r="G8" s="52">
        <v>65.75</v>
      </c>
      <c r="H8" s="52">
        <v>0</v>
      </c>
      <c r="I8" s="52">
        <f t="shared" si="0"/>
        <v>0</v>
      </c>
      <c r="J8" s="52"/>
      <c r="K8" s="52"/>
      <c r="L8" s="153">
        <f t="shared" si="1"/>
        <v>65.75</v>
      </c>
      <c r="M8" s="50" t="s">
        <v>9</v>
      </c>
      <c r="N8" s="54">
        <v>43496</v>
      </c>
    </row>
    <row r="9" spans="1:15" x14ac:dyDescent="0.25">
      <c r="A9" s="51">
        <v>3</v>
      </c>
      <c r="B9" s="49" t="s">
        <v>55</v>
      </c>
      <c r="C9" s="54">
        <v>43496</v>
      </c>
      <c r="D9" s="50" t="s">
        <v>220</v>
      </c>
      <c r="F9" s="50" t="s">
        <v>56</v>
      </c>
      <c r="G9" s="52">
        <f>399.3/1.21</f>
        <v>330</v>
      </c>
      <c r="H9" s="52">
        <v>0.21</v>
      </c>
      <c r="I9" s="52">
        <f t="shared" si="0"/>
        <v>69.3</v>
      </c>
      <c r="J9" s="52"/>
      <c r="K9" s="52"/>
      <c r="L9" s="153">
        <f t="shared" si="1"/>
        <v>399.3</v>
      </c>
      <c r="M9" s="50" t="s">
        <v>9</v>
      </c>
      <c r="N9" s="54">
        <v>43501</v>
      </c>
    </row>
    <row r="10" spans="1:15" x14ac:dyDescent="0.25">
      <c r="A10" s="51">
        <v>35</v>
      </c>
      <c r="B10" s="49">
        <v>1900035</v>
      </c>
      <c r="C10" s="54">
        <v>43496</v>
      </c>
      <c r="D10" s="50" t="s">
        <v>221</v>
      </c>
      <c r="F10" s="50" t="s">
        <v>84</v>
      </c>
      <c r="G10" s="52">
        <f>6324.2/1.21</f>
        <v>5226.6115702479337</v>
      </c>
      <c r="H10" s="52">
        <v>0.21</v>
      </c>
      <c r="I10" s="52">
        <f t="shared" si="0"/>
        <v>1097.5884297520661</v>
      </c>
      <c r="J10" s="52"/>
      <c r="K10" s="52"/>
      <c r="L10" s="153">
        <f t="shared" si="1"/>
        <v>6324.2</v>
      </c>
      <c r="M10" s="50" t="s">
        <v>161</v>
      </c>
      <c r="N10" s="54">
        <v>43543</v>
      </c>
    </row>
    <row r="11" spans="1:15" x14ac:dyDescent="0.25">
      <c r="A11" s="51">
        <v>18</v>
      </c>
      <c r="B11" s="49" t="s">
        <v>71</v>
      </c>
      <c r="C11" s="54">
        <v>43498</v>
      </c>
      <c r="D11" s="50" t="s">
        <v>80</v>
      </c>
      <c r="F11" s="50" t="s">
        <v>79</v>
      </c>
      <c r="G11" s="52">
        <v>61.2</v>
      </c>
      <c r="H11" s="52">
        <v>0</v>
      </c>
      <c r="I11" s="52">
        <f t="shared" si="0"/>
        <v>0</v>
      </c>
      <c r="J11" s="52"/>
      <c r="K11" s="52"/>
      <c r="L11" s="153">
        <v>61.2</v>
      </c>
      <c r="M11" s="112" t="s">
        <v>158</v>
      </c>
      <c r="N11" s="54">
        <v>43504</v>
      </c>
    </row>
    <row r="12" spans="1:15" x14ac:dyDescent="0.25">
      <c r="A12" s="51">
        <v>19</v>
      </c>
      <c r="B12" s="49" t="s">
        <v>72</v>
      </c>
      <c r="C12" s="54">
        <v>43498</v>
      </c>
      <c r="D12" s="50" t="s">
        <v>80</v>
      </c>
      <c r="F12" s="50" t="s">
        <v>79</v>
      </c>
      <c r="G12" s="52">
        <v>69</v>
      </c>
      <c r="H12" s="52">
        <v>0</v>
      </c>
      <c r="I12" s="52">
        <f t="shared" si="0"/>
        <v>0</v>
      </c>
      <c r="J12" s="52"/>
      <c r="K12" s="52"/>
      <c r="L12" s="153">
        <f t="shared" si="1"/>
        <v>69</v>
      </c>
      <c r="M12" s="50" t="s">
        <v>158</v>
      </c>
      <c r="N12" s="54">
        <v>43504</v>
      </c>
    </row>
    <row r="13" spans="1:15" x14ac:dyDescent="0.25">
      <c r="A13" s="51">
        <v>20</v>
      </c>
      <c r="B13" s="49" t="s">
        <v>70</v>
      </c>
      <c r="C13" s="54">
        <v>43498</v>
      </c>
      <c r="D13" s="50" t="s">
        <v>80</v>
      </c>
      <c r="F13" s="50" t="s">
        <v>79</v>
      </c>
      <c r="G13" s="52">
        <v>38.700000000000003</v>
      </c>
      <c r="H13" s="52">
        <v>0</v>
      </c>
      <c r="I13" s="52">
        <f t="shared" si="0"/>
        <v>0</v>
      </c>
      <c r="J13" s="52"/>
      <c r="K13" s="52"/>
      <c r="L13" s="153">
        <f t="shared" si="1"/>
        <v>38.700000000000003</v>
      </c>
      <c r="M13" s="50" t="s">
        <v>158</v>
      </c>
      <c r="N13" s="54">
        <v>43504</v>
      </c>
    </row>
    <row r="14" spans="1:15" x14ac:dyDescent="0.25">
      <c r="A14" s="51">
        <v>17</v>
      </c>
      <c r="B14" s="49" t="s">
        <v>69</v>
      </c>
      <c r="C14" s="54">
        <v>43499</v>
      </c>
      <c r="D14" s="50" t="s">
        <v>80</v>
      </c>
      <c r="F14" s="50" t="s">
        <v>79</v>
      </c>
      <c r="G14" s="52">
        <v>78.5</v>
      </c>
      <c r="H14" s="52">
        <v>0</v>
      </c>
      <c r="I14" s="52">
        <f t="shared" si="0"/>
        <v>0</v>
      </c>
      <c r="J14" s="52"/>
      <c r="K14" s="52"/>
      <c r="L14" s="153">
        <f t="shared" si="1"/>
        <v>78.5</v>
      </c>
      <c r="M14" s="50" t="s">
        <v>158</v>
      </c>
      <c r="N14" s="54">
        <v>43504</v>
      </c>
    </row>
    <row r="15" spans="1:15" x14ac:dyDescent="0.25">
      <c r="A15" s="51">
        <v>34</v>
      </c>
      <c r="B15" s="49" t="s">
        <v>82</v>
      </c>
      <c r="C15" s="54">
        <v>43501</v>
      </c>
      <c r="D15" s="55" t="s">
        <v>240</v>
      </c>
      <c r="F15" s="50" t="s">
        <v>83</v>
      </c>
      <c r="G15" s="52">
        <v>500</v>
      </c>
      <c r="H15" s="52">
        <v>0.21</v>
      </c>
      <c r="I15" s="52">
        <f t="shared" si="0"/>
        <v>105</v>
      </c>
      <c r="J15" s="52"/>
      <c r="K15" s="52"/>
      <c r="L15" s="153">
        <f t="shared" si="1"/>
        <v>605</v>
      </c>
      <c r="M15" s="50" t="s">
        <v>7</v>
      </c>
      <c r="N15" s="54">
        <v>43536</v>
      </c>
    </row>
    <row r="16" spans="1:15" x14ac:dyDescent="0.25">
      <c r="A16" s="51">
        <v>14</v>
      </c>
      <c r="B16" s="49" t="s">
        <v>67</v>
      </c>
      <c r="C16" s="54">
        <v>43505</v>
      </c>
      <c r="D16" s="50" t="s">
        <v>80</v>
      </c>
      <c r="F16" s="50" t="s">
        <v>79</v>
      </c>
      <c r="G16" s="52">
        <v>61.2</v>
      </c>
      <c r="H16" s="52">
        <v>0</v>
      </c>
      <c r="I16" s="52">
        <f t="shared" si="0"/>
        <v>0</v>
      </c>
      <c r="J16" s="52"/>
      <c r="K16" s="52"/>
      <c r="L16" s="153">
        <f t="shared" si="1"/>
        <v>61.2</v>
      </c>
      <c r="M16" s="50" t="s">
        <v>157</v>
      </c>
      <c r="N16" s="54">
        <v>43509</v>
      </c>
    </row>
    <row r="17" spans="1:14" x14ac:dyDescent="0.25">
      <c r="A17" s="51">
        <v>15</v>
      </c>
      <c r="B17" s="49" t="s">
        <v>68</v>
      </c>
      <c r="C17" s="54">
        <v>43505</v>
      </c>
      <c r="D17" s="50" t="s">
        <v>80</v>
      </c>
      <c r="F17" s="50" t="s">
        <v>79</v>
      </c>
      <c r="G17" s="52">
        <v>69</v>
      </c>
      <c r="H17" s="52">
        <v>0</v>
      </c>
      <c r="I17" s="52">
        <f t="shared" si="0"/>
        <v>0</v>
      </c>
      <c r="J17" s="52"/>
      <c r="K17" s="52"/>
      <c r="L17" s="153">
        <f t="shared" si="1"/>
        <v>69</v>
      </c>
      <c r="M17" s="50" t="s">
        <v>157</v>
      </c>
      <c r="N17" s="54">
        <v>43509</v>
      </c>
    </row>
    <row r="18" spans="1:14" x14ac:dyDescent="0.25">
      <c r="A18" s="51">
        <v>16</v>
      </c>
      <c r="B18" s="49" t="s">
        <v>66</v>
      </c>
      <c r="C18" s="54">
        <v>43505</v>
      </c>
      <c r="D18" s="50" t="s">
        <v>80</v>
      </c>
      <c r="F18" s="50" t="s">
        <v>79</v>
      </c>
      <c r="G18" s="52">
        <v>125.5</v>
      </c>
      <c r="H18" s="52">
        <v>0</v>
      </c>
      <c r="I18" s="52">
        <f t="shared" si="0"/>
        <v>0</v>
      </c>
      <c r="J18" s="52"/>
      <c r="K18" s="52"/>
      <c r="L18" s="153">
        <f t="shared" si="1"/>
        <v>125.5</v>
      </c>
      <c r="M18" s="50" t="s">
        <v>157</v>
      </c>
      <c r="N18" s="54">
        <v>43509</v>
      </c>
    </row>
    <row r="19" spans="1:14" x14ac:dyDescent="0.25">
      <c r="A19" s="51">
        <v>12</v>
      </c>
      <c r="B19" s="49" t="s">
        <v>64</v>
      </c>
      <c r="C19" s="54">
        <v>43512</v>
      </c>
      <c r="D19" s="50" t="s">
        <v>80</v>
      </c>
      <c r="F19" s="50" t="s">
        <v>79</v>
      </c>
      <c r="G19" s="52">
        <v>45.2</v>
      </c>
      <c r="H19" s="52">
        <v>0</v>
      </c>
      <c r="I19" s="52">
        <f t="shared" si="0"/>
        <v>0</v>
      </c>
      <c r="J19" s="52"/>
      <c r="K19" s="52"/>
      <c r="L19" s="153">
        <f t="shared" si="1"/>
        <v>45.2</v>
      </c>
      <c r="M19" s="50" t="s">
        <v>156</v>
      </c>
      <c r="N19" s="54">
        <v>43518</v>
      </c>
    </row>
    <row r="20" spans="1:14" x14ac:dyDescent="0.25">
      <c r="A20" s="51">
        <v>13</v>
      </c>
      <c r="B20" s="49" t="s">
        <v>65</v>
      </c>
      <c r="C20" s="54">
        <v>43512</v>
      </c>
      <c r="D20" s="50" t="s">
        <v>80</v>
      </c>
      <c r="F20" s="50" t="s">
        <v>79</v>
      </c>
      <c r="G20" s="52">
        <v>61.2</v>
      </c>
      <c r="H20" s="52">
        <v>0</v>
      </c>
      <c r="I20" s="52">
        <f t="shared" si="0"/>
        <v>0</v>
      </c>
      <c r="J20" s="52"/>
      <c r="K20" s="52"/>
      <c r="L20" s="153">
        <f t="shared" si="1"/>
        <v>61.2</v>
      </c>
      <c r="M20" s="50" t="s">
        <v>156</v>
      </c>
      <c r="N20" s="54">
        <v>43518</v>
      </c>
    </row>
    <row r="21" spans="1:14" x14ac:dyDescent="0.25">
      <c r="A21" s="51">
        <v>11</v>
      </c>
      <c r="B21" s="49" t="s">
        <v>63</v>
      </c>
      <c r="C21" s="54">
        <v>43513</v>
      </c>
      <c r="D21" s="50" t="s">
        <v>80</v>
      </c>
      <c r="F21" s="50" t="s">
        <v>79</v>
      </c>
      <c r="G21" s="52">
        <v>78.5</v>
      </c>
      <c r="H21" s="52">
        <v>0</v>
      </c>
      <c r="I21" s="52">
        <f t="shared" si="0"/>
        <v>0</v>
      </c>
      <c r="J21" s="52"/>
      <c r="K21" s="52"/>
      <c r="L21" s="153">
        <f t="shared" si="1"/>
        <v>78.5</v>
      </c>
      <c r="M21" s="50" t="s">
        <v>156</v>
      </c>
      <c r="N21" s="54">
        <v>43518</v>
      </c>
    </row>
    <row r="22" spans="1:14" x14ac:dyDescent="0.25">
      <c r="A22" s="51">
        <v>2</v>
      </c>
      <c r="B22" s="49" t="s">
        <v>52</v>
      </c>
      <c r="C22" s="54">
        <v>43514</v>
      </c>
      <c r="D22" s="50" t="s">
        <v>53</v>
      </c>
      <c r="F22" s="50" t="s">
        <v>54</v>
      </c>
      <c r="G22" s="52">
        <v>287.60000000000002</v>
      </c>
      <c r="H22" s="52">
        <v>0.21</v>
      </c>
      <c r="I22" s="52">
        <f t="shared" si="0"/>
        <v>60.396000000000001</v>
      </c>
      <c r="J22" s="52"/>
      <c r="K22" s="52"/>
      <c r="L22" s="153">
        <f t="shared" si="1"/>
        <v>347.99600000000004</v>
      </c>
      <c r="M22" s="50" t="s">
        <v>9</v>
      </c>
      <c r="N22" s="54">
        <v>43508</v>
      </c>
    </row>
    <row r="23" spans="1:14" x14ac:dyDescent="0.25">
      <c r="A23" s="51">
        <v>38</v>
      </c>
      <c r="B23" s="63">
        <v>2992019000437</v>
      </c>
      <c r="C23" s="54">
        <v>43515</v>
      </c>
      <c r="D23" s="50" t="s">
        <v>86</v>
      </c>
      <c r="F23" s="50" t="s">
        <v>87</v>
      </c>
      <c r="G23" s="52">
        <v>44.51</v>
      </c>
      <c r="H23" s="52">
        <v>0.21</v>
      </c>
      <c r="I23" s="52">
        <f t="shared" si="0"/>
        <v>9.3470999999999993</v>
      </c>
      <c r="J23" s="52"/>
      <c r="K23" s="52"/>
      <c r="L23" s="153">
        <f t="shared" si="1"/>
        <v>53.857099999999996</v>
      </c>
      <c r="M23" s="50" t="s">
        <v>88</v>
      </c>
      <c r="N23" s="54">
        <v>43515</v>
      </c>
    </row>
    <row r="24" spans="1:14" x14ac:dyDescent="0.25">
      <c r="A24" s="51">
        <v>43</v>
      </c>
      <c r="B24" s="49" t="s">
        <v>93</v>
      </c>
      <c r="C24" s="54">
        <v>43515</v>
      </c>
      <c r="D24" s="50" t="s">
        <v>219</v>
      </c>
      <c r="F24" s="50" t="s">
        <v>51</v>
      </c>
      <c r="G24" s="52">
        <v>18</v>
      </c>
      <c r="H24" s="52">
        <v>0</v>
      </c>
      <c r="I24" s="52">
        <f t="shared" si="0"/>
        <v>0</v>
      </c>
      <c r="J24" s="52"/>
      <c r="K24" s="52"/>
      <c r="L24" s="114">
        <f t="shared" si="1"/>
        <v>18</v>
      </c>
      <c r="M24" s="115" t="s">
        <v>218</v>
      </c>
      <c r="N24" s="54"/>
    </row>
    <row r="25" spans="1:14" x14ac:dyDescent="0.25">
      <c r="A25" s="51">
        <v>33</v>
      </c>
      <c r="B25" s="49">
        <v>190062</v>
      </c>
      <c r="C25" s="54">
        <v>43516</v>
      </c>
      <c r="D25" s="55" t="s">
        <v>239</v>
      </c>
      <c r="F25" s="50" t="s">
        <v>81</v>
      </c>
      <c r="G25" s="52">
        <v>316.5</v>
      </c>
      <c r="H25" s="52">
        <v>0.21</v>
      </c>
      <c r="I25" s="52">
        <f t="shared" si="0"/>
        <v>66.465000000000003</v>
      </c>
      <c r="J25" s="52"/>
      <c r="K25" s="52"/>
      <c r="L25" s="153">
        <f t="shared" si="1"/>
        <v>382.96500000000003</v>
      </c>
      <c r="M25" s="50" t="s">
        <v>7</v>
      </c>
      <c r="N25" s="54">
        <v>43515</v>
      </c>
    </row>
    <row r="26" spans="1:14" x14ac:dyDescent="0.25">
      <c r="A26" s="51">
        <v>8</v>
      </c>
      <c r="B26" s="49" t="s">
        <v>62</v>
      </c>
      <c r="C26" s="54">
        <v>43519</v>
      </c>
      <c r="D26" s="50" t="s">
        <v>80</v>
      </c>
      <c r="F26" s="50" t="s">
        <v>79</v>
      </c>
      <c r="G26" s="52">
        <v>38.700000000000003</v>
      </c>
      <c r="H26" s="52">
        <v>0</v>
      </c>
      <c r="I26" s="52">
        <f t="shared" si="0"/>
        <v>0</v>
      </c>
      <c r="J26" s="52"/>
      <c r="K26" s="52"/>
      <c r="L26" s="153">
        <f t="shared" si="1"/>
        <v>38.700000000000003</v>
      </c>
      <c r="M26" s="50" t="s">
        <v>155</v>
      </c>
      <c r="N26" s="54">
        <v>43524</v>
      </c>
    </row>
    <row r="27" spans="1:14" x14ac:dyDescent="0.25">
      <c r="A27" s="51">
        <v>9</v>
      </c>
      <c r="B27" s="49" t="s">
        <v>60</v>
      </c>
      <c r="C27" s="54">
        <v>43519</v>
      </c>
      <c r="D27" s="50" t="s">
        <v>80</v>
      </c>
      <c r="F27" s="50" t="s">
        <v>79</v>
      </c>
      <c r="G27" s="52">
        <v>125.5</v>
      </c>
      <c r="H27" s="52">
        <v>0</v>
      </c>
      <c r="I27" s="52">
        <f t="shared" si="0"/>
        <v>0</v>
      </c>
      <c r="J27" s="52"/>
      <c r="K27" s="52"/>
      <c r="L27" s="153">
        <f t="shared" si="1"/>
        <v>125.5</v>
      </c>
      <c r="M27" s="50" t="s">
        <v>155</v>
      </c>
      <c r="N27" s="54">
        <v>43524</v>
      </c>
    </row>
    <row r="28" spans="1:14" x14ac:dyDescent="0.25">
      <c r="A28" s="51">
        <v>10</v>
      </c>
      <c r="B28" s="49" t="s">
        <v>61</v>
      </c>
      <c r="C28" s="54">
        <v>43519</v>
      </c>
      <c r="D28" s="50" t="s">
        <v>80</v>
      </c>
      <c r="F28" s="50" t="s">
        <v>79</v>
      </c>
      <c r="G28" s="52">
        <v>69</v>
      </c>
      <c r="H28" s="52">
        <v>0</v>
      </c>
      <c r="I28" s="52">
        <f t="shared" si="0"/>
        <v>0</v>
      </c>
      <c r="J28" s="52"/>
      <c r="K28" s="52"/>
      <c r="L28" s="153">
        <f t="shared" si="1"/>
        <v>69</v>
      </c>
      <c r="M28" s="50" t="s">
        <v>155</v>
      </c>
      <c r="N28" s="54">
        <v>43524</v>
      </c>
    </row>
    <row r="29" spans="1:14" x14ac:dyDescent="0.25">
      <c r="A29" s="51">
        <v>7</v>
      </c>
      <c r="B29" s="49" t="s">
        <v>59</v>
      </c>
      <c r="C29" s="54">
        <v>43522</v>
      </c>
      <c r="D29" s="50" t="s">
        <v>80</v>
      </c>
      <c r="F29" s="50" t="s">
        <v>79</v>
      </c>
      <c r="G29" s="52">
        <v>68.2</v>
      </c>
      <c r="H29" s="52">
        <v>0</v>
      </c>
      <c r="I29" s="52">
        <f t="shared" si="0"/>
        <v>0</v>
      </c>
      <c r="J29" s="52"/>
      <c r="K29" s="52"/>
      <c r="L29" s="153">
        <f t="shared" si="1"/>
        <v>68.2</v>
      </c>
      <c r="M29" s="50" t="s">
        <v>155</v>
      </c>
      <c r="N29" s="54">
        <v>43524</v>
      </c>
    </row>
    <row r="30" spans="1:14" x14ac:dyDescent="0.25">
      <c r="A30" s="51">
        <v>37</v>
      </c>
      <c r="B30" s="49" t="s">
        <v>85</v>
      </c>
      <c r="C30" s="54">
        <v>43524</v>
      </c>
      <c r="D30" s="50" t="s">
        <v>220</v>
      </c>
      <c r="F30" s="50" t="s">
        <v>56</v>
      </c>
      <c r="G30" s="52">
        <v>180</v>
      </c>
      <c r="H30" s="52">
        <v>0.21</v>
      </c>
      <c r="I30" s="52">
        <f t="shared" si="0"/>
        <v>37.799999999999997</v>
      </c>
      <c r="J30" s="52"/>
      <c r="K30" s="52"/>
      <c r="L30" s="153">
        <f t="shared" si="1"/>
        <v>217.8</v>
      </c>
      <c r="M30" s="50" t="s">
        <v>7</v>
      </c>
      <c r="N30" s="54">
        <v>43530</v>
      </c>
    </row>
    <row r="31" spans="1:14" x14ac:dyDescent="0.25">
      <c r="A31" s="51">
        <v>42</v>
      </c>
      <c r="B31" s="49" t="s">
        <v>92</v>
      </c>
      <c r="C31" s="54">
        <v>43528</v>
      </c>
      <c r="D31" s="50" t="s">
        <v>219</v>
      </c>
      <c r="F31" s="50" t="s">
        <v>51</v>
      </c>
      <c r="G31" s="52">
        <v>6</v>
      </c>
      <c r="H31" s="52">
        <v>0</v>
      </c>
      <c r="I31" s="52">
        <f>+G31*H31</f>
        <v>0</v>
      </c>
      <c r="J31" s="52"/>
      <c r="K31" s="52"/>
      <c r="L31" s="114">
        <f t="shared" si="1"/>
        <v>6</v>
      </c>
      <c r="M31" s="116" t="s">
        <v>218</v>
      </c>
      <c r="N31" s="54"/>
    </row>
    <row r="32" spans="1:14" x14ac:dyDescent="0.25">
      <c r="A32" s="51">
        <v>6</v>
      </c>
      <c r="B32" s="49" t="s">
        <v>58</v>
      </c>
      <c r="C32" s="54">
        <v>43533</v>
      </c>
      <c r="D32" s="50" t="s">
        <v>80</v>
      </c>
      <c r="F32" s="50" t="s">
        <v>79</v>
      </c>
      <c r="G32" s="52">
        <v>61.2</v>
      </c>
      <c r="H32" s="52">
        <v>0</v>
      </c>
      <c r="I32" s="52">
        <f t="shared" si="0"/>
        <v>0</v>
      </c>
      <c r="J32" s="52"/>
      <c r="K32" s="52"/>
      <c r="L32" s="153">
        <f t="shared" si="1"/>
        <v>61.2</v>
      </c>
      <c r="M32" s="50" t="s">
        <v>154</v>
      </c>
      <c r="N32" s="54">
        <v>43539</v>
      </c>
    </row>
    <row r="33" spans="1:14" x14ac:dyDescent="0.25">
      <c r="A33" s="51">
        <v>5</v>
      </c>
      <c r="B33" s="49" t="s">
        <v>57</v>
      </c>
      <c r="C33" s="54">
        <v>43534</v>
      </c>
      <c r="D33" s="50" t="s">
        <v>80</v>
      </c>
      <c r="F33" s="50" t="s">
        <v>79</v>
      </c>
      <c r="G33" s="52">
        <v>78.5</v>
      </c>
      <c r="H33" s="52">
        <v>0</v>
      </c>
      <c r="I33" s="52">
        <f t="shared" si="0"/>
        <v>0</v>
      </c>
      <c r="J33" s="52"/>
      <c r="K33" s="52"/>
      <c r="L33" s="153">
        <f t="shared" si="1"/>
        <v>78.5</v>
      </c>
      <c r="M33" s="50" t="s">
        <v>154</v>
      </c>
      <c r="N33" s="54">
        <v>43539</v>
      </c>
    </row>
    <row r="34" spans="1:14" x14ac:dyDescent="0.25">
      <c r="A34" s="51">
        <v>41</v>
      </c>
      <c r="B34" s="49">
        <v>246.20189999999999</v>
      </c>
      <c r="C34" s="54">
        <v>43543</v>
      </c>
      <c r="D34" s="50" t="s">
        <v>222</v>
      </c>
      <c r="F34" s="50" t="s">
        <v>89</v>
      </c>
      <c r="G34" s="52">
        <v>60.6</v>
      </c>
      <c r="H34" s="52">
        <v>0.1</v>
      </c>
      <c r="I34" s="52">
        <f t="shared" si="0"/>
        <v>6.0600000000000005</v>
      </c>
      <c r="J34" s="52"/>
      <c r="K34" s="52"/>
      <c r="L34" s="153">
        <f t="shared" si="1"/>
        <v>66.66</v>
      </c>
      <c r="M34" s="50" t="s">
        <v>165</v>
      </c>
      <c r="N34" s="54">
        <v>43551</v>
      </c>
    </row>
    <row r="35" spans="1:14" x14ac:dyDescent="0.25">
      <c r="A35" s="51">
        <v>39</v>
      </c>
      <c r="B35" s="49">
        <v>4100001186</v>
      </c>
      <c r="C35" s="54">
        <v>43546</v>
      </c>
      <c r="D35" s="50" t="s">
        <v>236</v>
      </c>
      <c r="F35" s="50" t="s">
        <v>89</v>
      </c>
      <c r="G35" s="52">
        <v>31.53</v>
      </c>
      <c r="H35" s="52">
        <v>0.1</v>
      </c>
      <c r="I35" s="52">
        <f t="shared" si="0"/>
        <v>3.1530000000000005</v>
      </c>
      <c r="J35" s="52"/>
      <c r="K35" s="52"/>
      <c r="L35" s="153">
        <f t="shared" si="1"/>
        <v>34.683</v>
      </c>
      <c r="M35" s="50" t="s">
        <v>88</v>
      </c>
      <c r="N35" s="54"/>
    </row>
    <row r="36" spans="1:14" x14ac:dyDescent="0.25">
      <c r="A36" s="51">
        <v>40</v>
      </c>
      <c r="B36" s="49">
        <v>10000129</v>
      </c>
      <c r="C36" s="54">
        <v>43546</v>
      </c>
      <c r="D36" s="55" t="s">
        <v>241</v>
      </c>
      <c r="F36" s="50" t="s">
        <v>90</v>
      </c>
      <c r="G36" s="52">
        <v>11.97</v>
      </c>
      <c r="H36" s="52" t="s">
        <v>91</v>
      </c>
      <c r="I36" s="52">
        <f>L36-G36</f>
        <v>1.8199999999999985</v>
      </c>
      <c r="J36" s="52"/>
      <c r="K36" s="52"/>
      <c r="L36" s="153">
        <v>13.79</v>
      </c>
      <c r="M36" s="50" t="s">
        <v>88</v>
      </c>
      <c r="N36" s="54"/>
    </row>
    <row r="37" spans="1:14" x14ac:dyDescent="0.25">
      <c r="A37" s="51">
        <v>48</v>
      </c>
      <c r="L37" s="60"/>
    </row>
    <row r="38" spans="1:14" x14ac:dyDescent="0.25">
      <c r="A38" s="51">
        <v>49</v>
      </c>
      <c r="L38" s="60"/>
    </row>
    <row r="39" spans="1:14" x14ac:dyDescent="0.25">
      <c r="A39" s="51">
        <v>50</v>
      </c>
      <c r="L39" s="60"/>
    </row>
    <row r="40" spans="1:14" x14ac:dyDescent="0.25">
      <c r="A40" s="56"/>
      <c r="B40" s="47"/>
      <c r="C40" s="57"/>
      <c r="D40" s="58"/>
      <c r="E40" s="58"/>
      <c r="F40" s="58"/>
      <c r="G40" s="59"/>
      <c r="H40" s="59"/>
      <c r="I40" s="59"/>
      <c r="J40" s="59"/>
      <c r="K40" s="59"/>
      <c r="L40" s="59"/>
      <c r="M40" s="58"/>
      <c r="N40" s="58"/>
    </row>
    <row r="42" spans="1:14" x14ac:dyDescent="0.25">
      <c r="L42" s="60"/>
    </row>
  </sheetData>
  <autoFilter ref="A1:N40" xr:uid="{00000000-0009-0000-0000-000003000000}">
    <sortState xmlns:xlrd2="http://schemas.microsoft.com/office/spreadsheetml/2017/richdata2" ref="A2:N40">
      <sortCondition ref="C1:C40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topLeftCell="B1" zoomScale="80" zoomScaleNormal="80" workbookViewId="0">
      <selection activeCell="Q15" sqref="Q15"/>
    </sheetView>
  </sheetViews>
  <sheetFormatPr baseColWidth="10" defaultRowHeight="15" x14ac:dyDescent="0.25"/>
  <cols>
    <col min="1" max="1" width="6.42578125" style="51" bestFit="1" customWidth="1"/>
    <col min="2" max="2" width="12.42578125" style="49" bestFit="1" customWidth="1"/>
    <col min="3" max="3" width="11.5703125" style="54" bestFit="1" customWidth="1"/>
    <col min="4" max="4" width="25.5703125" style="50" bestFit="1" customWidth="1"/>
    <col min="5" max="5" width="7.140625" style="50" bestFit="1" customWidth="1"/>
    <col min="6" max="6" width="14.140625" style="50" bestFit="1" customWidth="1"/>
    <col min="7" max="7" width="13" style="50" bestFit="1" customWidth="1"/>
    <col min="8" max="8" width="8.7109375" style="50" bestFit="1" customWidth="1"/>
    <col min="9" max="9" width="13" style="50" bestFit="1" customWidth="1"/>
    <col min="10" max="10" width="10.140625" style="50" bestFit="1" customWidth="1"/>
    <col min="11" max="11" width="10.7109375" style="50" bestFit="1" customWidth="1"/>
    <col min="12" max="12" width="10.85546875" style="50" bestFit="1" customWidth="1"/>
    <col min="13" max="13" width="11.42578125" style="50" bestFit="1" customWidth="1"/>
    <col min="14" max="14" width="11.5703125" style="50" bestFit="1" customWidth="1"/>
    <col min="15" max="15" width="16.85546875" style="50" customWidth="1"/>
    <col min="16" max="16384" width="11.42578125" style="50"/>
  </cols>
  <sheetData>
    <row r="1" spans="1:15" s="49" customFormat="1" x14ac:dyDescent="0.25">
      <c r="A1" s="47" t="s">
        <v>11</v>
      </c>
      <c r="B1" s="47" t="s">
        <v>12</v>
      </c>
      <c r="C1" s="48" t="s">
        <v>13</v>
      </c>
      <c r="D1" s="47" t="s">
        <v>14</v>
      </c>
      <c r="E1" s="47" t="s">
        <v>3</v>
      </c>
      <c r="F1" s="47" t="s">
        <v>15</v>
      </c>
      <c r="G1" s="47" t="s">
        <v>16</v>
      </c>
      <c r="H1" s="47" t="s">
        <v>2</v>
      </c>
      <c r="I1" s="47" t="s">
        <v>17</v>
      </c>
      <c r="J1" s="47" t="s">
        <v>5</v>
      </c>
      <c r="K1" s="47" t="s">
        <v>17</v>
      </c>
      <c r="L1" s="47" t="s">
        <v>8</v>
      </c>
      <c r="M1" s="47" t="s">
        <v>18</v>
      </c>
      <c r="N1" s="47" t="s">
        <v>13</v>
      </c>
    </row>
    <row r="2" spans="1:15" x14ac:dyDescent="0.25">
      <c r="A2" s="51">
        <v>1</v>
      </c>
      <c r="B2" s="49">
        <v>1</v>
      </c>
      <c r="C2" s="54">
        <v>43472</v>
      </c>
      <c r="D2" s="50" t="s">
        <v>223</v>
      </c>
      <c r="F2" s="50" t="s">
        <v>50</v>
      </c>
      <c r="G2" s="52">
        <v>197.02479338842977</v>
      </c>
      <c r="H2" s="50">
        <v>0.21</v>
      </c>
      <c r="I2" s="52">
        <f>+G2*H2</f>
        <v>41.375206611570249</v>
      </c>
      <c r="J2" s="50">
        <v>0</v>
      </c>
      <c r="K2" s="50">
        <f>+G2*J2</f>
        <v>0</v>
      </c>
      <c r="L2" s="154">
        <f>G2+I2-K2</f>
        <v>238.40000000000003</v>
      </c>
      <c r="M2" s="50" t="s">
        <v>7</v>
      </c>
      <c r="N2" s="54">
        <v>43522</v>
      </c>
    </row>
    <row r="3" spans="1:15" x14ac:dyDescent="0.25">
      <c r="A3" s="51">
        <v>2</v>
      </c>
      <c r="B3" s="49">
        <v>2</v>
      </c>
      <c r="C3" s="54">
        <v>43473</v>
      </c>
      <c r="D3" s="50" t="s">
        <v>224</v>
      </c>
      <c r="F3" s="50" t="s">
        <v>50</v>
      </c>
      <c r="G3" s="52">
        <v>82.644628099173559</v>
      </c>
      <c r="H3" s="50">
        <v>0.21</v>
      </c>
      <c r="I3" s="52">
        <f t="shared" ref="I3:I14" si="0">+G3*H3</f>
        <v>17.355371900826448</v>
      </c>
      <c r="L3" s="154">
        <f t="shared" ref="L3:L14" si="1">G3+I3-K3</f>
        <v>100</v>
      </c>
      <c r="M3" s="50" t="s">
        <v>10</v>
      </c>
      <c r="N3" s="54">
        <v>43473</v>
      </c>
    </row>
    <row r="4" spans="1:15" x14ac:dyDescent="0.25">
      <c r="A4" s="51">
        <v>3</v>
      </c>
      <c r="B4" s="49">
        <v>3</v>
      </c>
      <c r="C4" s="54">
        <v>43481</v>
      </c>
      <c r="D4" s="50" t="s">
        <v>225</v>
      </c>
      <c r="F4" s="50" t="s">
        <v>50</v>
      </c>
      <c r="G4" s="52">
        <v>41.32231404958678</v>
      </c>
      <c r="H4" s="50">
        <v>0.21</v>
      </c>
      <c r="I4" s="52">
        <f t="shared" si="0"/>
        <v>8.677685950413224</v>
      </c>
      <c r="L4" s="154">
        <f t="shared" si="1"/>
        <v>50</v>
      </c>
      <c r="M4" s="50" t="s">
        <v>10</v>
      </c>
      <c r="N4" s="54">
        <v>43481</v>
      </c>
    </row>
    <row r="5" spans="1:15" x14ac:dyDescent="0.25">
      <c r="A5" s="51">
        <v>4</v>
      </c>
      <c r="B5" s="49">
        <v>4</v>
      </c>
      <c r="C5" s="54">
        <v>43481</v>
      </c>
      <c r="D5" s="50" t="s">
        <v>226</v>
      </c>
      <c r="F5" s="50" t="s">
        <v>50</v>
      </c>
      <c r="G5" s="52">
        <v>41.32231404958678</v>
      </c>
      <c r="H5" s="50">
        <v>0.21</v>
      </c>
      <c r="I5" s="52">
        <f t="shared" si="0"/>
        <v>8.677685950413224</v>
      </c>
      <c r="L5" s="154">
        <f t="shared" si="1"/>
        <v>50</v>
      </c>
      <c r="M5" s="50" t="s">
        <v>10</v>
      </c>
      <c r="N5" s="54">
        <v>43481</v>
      </c>
      <c r="O5" s="53"/>
    </row>
    <row r="6" spans="1:15" x14ac:dyDescent="0.25">
      <c r="A6" s="51">
        <v>5</v>
      </c>
      <c r="B6" s="49">
        <v>5</v>
      </c>
      <c r="C6" s="54">
        <v>43481</v>
      </c>
      <c r="D6" s="50" t="s">
        <v>227</v>
      </c>
      <c r="F6" s="50" t="s">
        <v>50</v>
      </c>
      <c r="G6" s="52">
        <v>41.32231404958678</v>
      </c>
      <c r="H6" s="50">
        <v>0.21</v>
      </c>
      <c r="I6" s="52">
        <f t="shared" si="0"/>
        <v>8.677685950413224</v>
      </c>
      <c r="L6" s="154">
        <f t="shared" si="1"/>
        <v>50</v>
      </c>
      <c r="M6" s="50" t="s">
        <v>7</v>
      </c>
      <c r="N6" s="54">
        <v>43485</v>
      </c>
      <c r="O6" s="53"/>
    </row>
    <row r="7" spans="1:15" x14ac:dyDescent="0.25">
      <c r="A7" s="51">
        <v>6</v>
      </c>
      <c r="B7" s="49">
        <v>6</v>
      </c>
      <c r="C7" s="54">
        <v>43481</v>
      </c>
      <c r="D7" s="50" t="s">
        <v>228</v>
      </c>
      <c r="F7" s="50" t="s">
        <v>50</v>
      </c>
      <c r="G7" s="52">
        <v>41.32231404958678</v>
      </c>
      <c r="H7" s="50">
        <v>0.21</v>
      </c>
      <c r="I7" s="52">
        <f t="shared" si="0"/>
        <v>8.677685950413224</v>
      </c>
      <c r="L7" s="154">
        <f t="shared" si="1"/>
        <v>50</v>
      </c>
      <c r="M7" s="50" t="s">
        <v>10</v>
      </c>
      <c r="N7" s="54">
        <v>43481</v>
      </c>
    </row>
    <row r="8" spans="1:15" x14ac:dyDescent="0.25">
      <c r="A8" s="51">
        <v>7</v>
      </c>
      <c r="B8" s="49">
        <v>7</v>
      </c>
      <c r="C8" s="54">
        <v>43487</v>
      </c>
      <c r="D8" s="50" t="s">
        <v>229</v>
      </c>
      <c r="F8" s="50" t="s">
        <v>50</v>
      </c>
      <c r="G8" s="52">
        <v>41.32231404958678</v>
      </c>
      <c r="H8" s="50">
        <v>0.21</v>
      </c>
      <c r="I8" s="52">
        <f t="shared" si="0"/>
        <v>8.677685950413224</v>
      </c>
      <c r="L8" s="154">
        <f t="shared" si="1"/>
        <v>50</v>
      </c>
      <c r="M8" s="50" t="s">
        <v>10</v>
      </c>
      <c r="N8" s="54">
        <v>43487</v>
      </c>
    </row>
    <row r="9" spans="1:15" x14ac:dyDescent="0.25">
      <c r="A9" s="51">
        <v>8</v>
      </c>
      <c r="B9" s="49">
        <v>8</v>
      </c>
      <c r="C9" s="54">
        <v>43487</v>
      </c>
      <c r="D9" s="50" t="s">
        <v>230</v>
      </c>
      <c r="F9" s="50" t="s">
        <v>50</v>
      </c>
      <c r="G9" s="52">
        <v>41.32231404958678</v>
      </c>
      <c r="H9" s="50">
        <v>0.21</v>
      </c>
      <c r="I9" s="52">
        <f t="shared" si="0"/>
        <v>8.677685950413224</v>
      </c>
      <c r="L9" s="154">
        <f t="shared" si="1"/>
        <v>50</v>
      </c>
      <c r="M9" s="50" t="s">
        <v>10</v>
      </c>
      <c r="N9" s="54">
        <v>43487</v>
      </c>
    </row>
    <row r="10" spans="1:15" x14ac:dyDescent="0.25">
      <c r="A10" s="51">
        <v>9</v>
      </c>
      <c r="B10" s="49">
        <v>9</v>
      </c>
      <c r="C10" s="54">
        <v>43487</v>
      </c>
      <c r="D10" s="50" t="s">
        <v>231</v>
      </c>
      <c r="F10" s="50" t="s">
        <v>50</v>
      </c>
      <c r="G10" s="52">
        <v>41.32231404958678</v>
      </c>
      <c r="H10" s="50">
        <v>0.21</v>
      </c>
      <c r="I10" s="52">
        <f t="shared" si="0"/>
        <v>8.677685950413224</v>
      </c>
      <c r="L10" s="154">
        <f t="shared" si="1"/>
        <v>50</v>
      </c>
      <c r="M10" s="50" t="s">
        <v>10</v>
      </c>
      <c r="N10" s="54">
        <v>43487</v>
      </c>
    </row>
    <row r="11" spans="1:15" x14ac:dyDescent="0.25">
      <c r="A11" s="51">
        <v>10</v>
      </c>
      <c r="B11" s="49">
        <v>10</v>
      </c>
      <c r="C11" s="54">
        <v>43487</v>
      </c>
      <c r="D11" s="50" t="s">
        <v>232</v>
      </c>
      <c r="F11" s="50" t="s">
        <v>50</v>
      </c>
      <c r="G11" s="52">
        <v>41.32231404958678</v>
      </c>
      <c r="H11" s="50">
        <v>0.21</v>
      </c>
      <c r="I11" s="52">
        <f t="shared" si="0"/>
        <v>8.677685950413224</v>
      </c>
      <c r="L11" s="154">
        <f t="shared" si="1"/>
        <v>50</v>
      </c>
      <c r="M11" s="50" t="s">
        <v>7</v>
      </c>
      <c r="N11" s="54">
        <v>43506</v>
      </c>
    </row>
    <row r="12" spans="1:15" x14ac:dyDescent="0.25">
      <c r="A12" s="51">
        <v>11</v>
      </c>
      <c r="B12" s="49">
        <v>11</v>
      </c>
      <c r="C12" s="54">
        <v>43510</v>
      </c>
      <c r="D12" s="50" t="s">
        <v>233</v>
      </c>
      <c r="F12" s="50" t="s">
        <v>50</v>
      </c>
      <c r="G12" s="52">
        <v>41.32231404958678</v>
      </c>
      <c r="H12" s="50">
        <v>0.21</v>
      </c>
      <c r="I12" s="52">
        <f t="shared" si="0"/>
        <v>8.677685950413224</v>
      </c>
      <c r="L12" s="154">
        <f t="shared" si="1"/>
        <v>50</v>
      </c>
      <c r="M12" s="50" t="s">
        <v>10</v>
      </c>
      <c r="N12" s="54">
        <v>43510</v>
      </c>
    </row>
    <row r="13" spans="1:15" x14ac:dyDescent="0.25">
      <c r="A13" s="51">
        <v>12</v>
      </c>
      <c r="B13" s="49">
        <v>12</v>
      </c>
      <c r="C13" s="54">
        <v>43538</v>
      </c>
      <c r="D13" s="50" t="s">
        <v>234</v>
      </c>
      <c r="F13" s="50" t="s">
        <v>50</v>
      </c>
      <c r="G13" s="52">
        <v>826.44628099173553</v>
      </c>
      <c r="H13" s="50">
        <v>0.21</v>
      </c>
      <c r="I13" s="52">
        <f t="shared" si="0"/>
        <v>173.55371900826447</v>
      </c>
      <c r="L13" s="120">
        <f t="shared" si="1"/>
        <v>1000</v>
      </c>
      <c r="M13" s="115" t="s">
        <v>98</v>
      </c>
      <c r="N13" s="54"/>
    </row>
    <row r="14" spans="1:15" x14ac:dyDescent="0.25">
      <c r="A14" s="51">
        <v>13</v>
      </c>
      <c r="B14" s="49">
        <v>13</v>
      </c>
      <c r="C14" s="54">
        <v>43550</v>
      </c>
      <c r="D14" s="50" t="s">
        <v>235</v>
      </c>
      <c r="F14" s="50" t="s">
        <v>50</v>
      </c>
      <c r="G14" s="52">
        <v>2479.33</v>
      </c>
      <c r="H14" s="50">
        <v>0.21</v>
      </c>
      <c r="I14" s="52">
        <f t="shared" si="0"/>
        <v>520.65929999999992</v>
      </c>
      <c r="L14" s="154">
        <f t="shared" si="1"/>
        <v>2999.9892999999997</v>
      </c>
      <c r="M14" s="50" t="s">
        <v>9</v>
      </c>
      <c r="N14" s="54">
        <v>43550</v>
      </c>
    </row>
    <row r="15" spans="1:15" x14ac:dyDescent="0.25">
      <c r="A15" s="51">
        <v>14</v>
      </c>
      <c r="D15" s="55"/>
      <c r="L15" s="60"/>
    </row>
    <row r="16" spans="1:15" x14ac:dyDescent="0.25">
      <c r="A16" s="51">
        <v>15</v>
      </c>
      <c r="L16" s="60"/>
    </row>
    <row r="17" spans="1:12" x14ac:dyDescent="0.25">
      <c r="A17" s="51">
        <v>16</v>
      </c>
      <c r="L17" s="60"/>
    </row>
    <row r="18" spans="1:12" x14ac:dyDescent="0.25">
      <c r="A18" s="51">
        <v>17</v>
      </c>
      <c r="L18" s="60"/>
    </row>
    <row r="19" spans="1:12" x14ac:dyDescent="0.25">
      <c r="A19" s="51">
        <v>18</v>
      </c>
      <c r="L19" s="60"/>
    </row>
    <row r="20" spans="1:12" x14ac:dyDescent="0.25">
      <c r="A20" s="51">
        <v>19</v>
      </c>
      <c r="L20" s="60"/>
    </row>
    <row r="21" spans="1:12" x14ac:dyDescent="0.25">
      <c r="A21" s="51">
        <v>20</v>
      </c>
      <c r="L21" s="60"/>
    </row>
    <row r="22" spans="1:12" x14ac:dyDescent="0.25">
      <c r="A22" s="51">
        <v>21</v>
      </c>
      <c r="L22" s="60"/>
    </row>
    <row r="23" spans="1:12" x14ac:dyDescent="0.25">
      <c r="A23" s="51">
        <v>22</v>
      </c>
      <c r="B23" s="63"/>
      <c r="L23" s="60"/>
    </row>
    <row r="24" spans="1:12" x14ac:dyDescent="0.25">
      <c r="A24" s="51">
        <v>23</v>
      </c>
      <c r="L24" s="60"/>
    </row>
    <row r="25" spans="1:12" x14ac:dyDescent="0.25">
      <c r="A25" s="51">
        <v>24</v>
      </c>
      <c r="D25" s="55"/>
      <c r="L25" s="60"/>
    </row>
    <row r="26" spans="1:12" x14ac:dyDescent="0.25">
      <c r="A26" s="51">
        <v>25</v>
      </c>
      <c r="L26" s="60"/>
    </row>
    <row r="27" spans="1:12" x14ac:dyDescent="0.25">
      <c r="A27" s="51">
        <v>26</v>
      </c>
      <c r="L27" s="60"/>
    </row>
    <row r="28" spans="1:12" x14ac:dyDescent="0.25">
      <c r="A28" s="51">
        <v>27</v>
      </c>
      <c r="L28" s="60"/>
    </row>
    <row r="29" spans="1:12" x14ac:dyDescent="0.25">
      <c r="A29" s="51">
        <v>28</v>
      </c>
      <c r="L29" s="60"/>
    </row>
    <row r="30" spans="1:12" x14ac:dyDescent="0.25">
      <c r="A30" s="51">
        <v>29</v>
      </c>
      <c r="L30" s="60"/>
    </row>
    <row r="31" spans="1:12" x14ac:dyDescent="0.25">
      <c r="A31" s="51">
        <v>30</v>
      </c>
      <c r="L31" s="60"/>
    </row>
    <row r="32" spans="1:12" x14ac:dyDescent="0.25">
      <c r="A32" s="51">
        <v>31</v>
      </c>
      <c r="L32" s="60"/>
    </row>
    <row r="33" spans="1:14" x14ac:dyDescent="0.25">
      <c r="A33" s="51">
        <v>32</v>
      </c>
      <c r="L33" s="60"/>
    </row>
    <row r="34" spans="1:14" x14ac:dyDescent="0.25">
      <c r="A34" s="51">
        <v>33</v>
      </c>
      <c r="L34" s="60"/>
    </row>
    <row r="35" spans="1:14" x14ac:dyDescent="0.25">
      <c r="A35" s="51">
        <v>34</v>
      </c>
      <c r="L35" s="60"/>
    </row>
    <row r="36" spans="1:14" x14ac:dyDescent="0.25">
      <c r="A36" s="51">
        <v>35</v>
      </c>
      <c r="D36" s="55"/>
      <c r="L36" s="60"/>
    </row>
    <row r="37" spans="1:14" x14ac:dyDescent="0.25">
      <c r="A37" s="51">
        <v>36</v>
      </c>
      <c r="L37" s="60"/>
    </row>
    <row r="38" spans="1:14" x14ac:dyDescent="0.25">
      <c r="A38" s="51">
        <v>37</v>
      </c>
      <c r="L38" s="60"/>
    </row>
    <row r="39" spans="1:14" x14ac:dyDescent="0.25">
      <c r="A39" s="51">
        <v>38</v>
      </c>
      <c r="L39" s="60"/>
    </row>
    <row r="40" spans="1:14" x14ac:dyDescent="0.25">
      <c r="A40" s="56">
        <v>39</v>
      </c>
      <c r="B40" s="47"/>
      <c r="C40" s="57"/>
      <c r="D40" s="58"/>
      <c r="E40" s="58"/>
      <c r="F40" s="58"/>
      <c r="G40" s="59"/>
      <c r="H40" s="59"/>
      <c r="I40" s="59"/>
      <c r="J40" s="59"/>
      <c r="K40" s="59"/>
      <c r="L40" s="59"/>
      <c r="M40" s="58"/>
      <c r="N40" s="58"/>
    </row>
    <row r="41" spans="1:14" x14ac:dyDescent="0.25">
      <c r="A41" s="51">
        <v>40</v>
      </c>
    </row>
    <row r="42" spans="1:14" x14ac:dyDescent="0.25">
      <c r="A42" s="51">
        <v>41</v>
      </c>
      <c r="L42" s="60"/>
    </row>
    <row r="43" spans="1:14" x14ac:dyDescent="0.25">
      <c r="A43" s="51">
        <v>42</v>
      </c>
    </row>
    <row r="44" spans="1:14" x14ac:dyDescent="0.25">
      <c r="A44" s="51">
        <v>43</v>
      </c>
    </row>
    <row r="45" spans="1:14" x14ac:dyDescent="0.25">
      <c r="A45" s="51">
        <v>44</v>
      </c>
    </row>
    <row r="46" spans="1:14" x14ac:dyDescent="0.25">
      <c r="A46" s="51">
        <v>45</v>
      </c>
    </row>
    <row r="47" spans="1:14" x14ac:dyDescent="0.25">
      <c r="A47" s="51">
        <v>46</v>
      </c>
    </row>
    <row r="48" spans="1:14" x14ac:dyDescent="0.25">
      <c r="A48" s="51">
        <v>47</v>
      </c>
    </row>
    <row r="49" spans="1:12" x14ac:dyDescent="0.25">
      <c r="A49" s="51">
        <v>48</v>
      </c>
    </row>
    <row r="50" spans="1:12" x14ac:dyDescent="0.25">
      <c r="A50" s="51">
        <v>49</v>
      </c>
    </row>
    <row r="51" spans="1:12" x14ac:dyDescent="0.25">
      <c r="A51" s="51">
        <v>50</v>
      </c>
    </row>
    <row r="52" spans="1:12" x14ac:dyDescent="0.25">
      <c r="G52" s="50">
        <f>+SUM(G2:G51)</f>
        <v>3957.3465289256201</v>
      </c>
      <c r="I52" s="50">
        <f>+SUM(I2:I51)</f>
        <v>831.04277107438008</v>
      </c>
      <c r="J52" s="50">
        <f>+SUM(J2:J51)</f>
        <v>0</v>
      </c>
      <c r="L52" s="50">
        <f>+SUM(L2:L51)</f>
        <v>4788.3892999999998</v>
      </c>
    </row>
    <row r="54" spans="1:12" x14ac:dyDescent="0.25">
      <c r="L54" s="50">
        <f>+G52+I52-J52-L52</f>
        <v>0</v>
      </c>
    </row>
  </sheetData>
  <autoFilter ref="A1:N52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5"/>
  <sheetViews>
    <sheetView tabSelected="1" topLeftCell="A13" zoomScale="70" zoomScaleNormal="70" workbookViewId="0">
      <selection activeCell="M34" sqref="M34"/>
    </sheetView>
  </sheetViews>
  <sheetFormatPr baseColWidth="10" defaultRowHeight="12" x14ac:dyDescent="0.2"/>
  <cols>
    <col min="1" max="1" width="55.42578125" bestFit="1" customWidth="1"/>
    <col min="4" max="4" width="13" bestFit="1" customWidth="1"/>
    <col min="7" max="7" width="13" bestFit="1" customWidth="1"/>
    <col min="10" max="10" width="13" bestFit="1" customWidth="1"/>
    <col min="256" max="256" width="55.42578125" bestFit="1" customWidth="1"/>
    <col min="512" max="512" width="55.42578125" bestFit="1" customWidth="1"/>
    <col min="768" max="768" width="55.42578125" bestFit="1" customWidth="1"/>
    <col min="1024" max="1024" width="55.42578125" bestFit="1" customWidth="1"/>
    <col min="1280" max="1280" width="55.42578125" bestFit="1" customWidth="1"/>
    <col min="1536" max="1536" width="55.42578125" bestFit="1" customWidth="1"/>
    <col min="1792" max="1792" width="55.42578125" bestFit="1" customWidth="1"/>
    <col min="2048" max="2048" width="55.42578125" bestFit="1" customWidth="1"/>
    <col min="2304" max="2304" width="55.42578125" bestFit="1" customWidth="1"/>
    <col min="2560" max="2560" width="55.42578125" bestFit="1" customWidth="1"/>
    <col min="2816" max="2816" width="55.42578125" bestFit="1" customWidth="1"/>
    <col min="3072" max="3072" width="55.42578125" bestFit="1" customWidth="1"/>
    <col min="3328" max="3328" width="55.42578125" bestFit="1" customWidth="1"/>
    <col min="3584" max="3584" width="55.42578125" bestFit="1" customWidth="1"/>
    <col min="3840" max="3840" width="55.42578125" bestFit="1" customWidth="1"/>
    <col min="4096" max="4096" width="55.42578125" bestFit="1" customWidth="1"/>
    <col min="4352" max="4352" width="55.42578125" bestFit="1" customWidth="1"/>
    <col min="4608" max="4608" width="55.42578125" bestFit="1" customWidth="1"/>
    <col min="4864" max="4864" width="55.42578125" bestFit="1" customWidth="1"/>
    <col min="5120" max="5120" width="55.42578125" bestFit="1" customWidth="1"/>
    <col min="5376" max="5376" width="55.42578125" bestFit="1" customWidth="1"/>
    <col min="5632" max="5632" width="55.42578125" bestFit="1" customWidth="1"/>
    <col min="5888" max="5888" width="55.42578125" bestFit="1" customWidth="1"/>
    <col min="6144" max="6144" width="55.42578125" bestFit="1" customWidth="1"/>
    <col min="6400" max="6400" width="55.42578125" bestFit="1" customWidth="1"/>
    <col min="6656" max="6656" width="55.42578125" bestFit="1" customWidth="1"/>
    <col min="6912" max="6912" width="55.42578125" bestFit="1" customWidth="1"/>
    <col min="7168" max="7168" width="55.42578125" bestFit="1" customWidth="1"/>
    <col min="7424" max="7424" width="55.42578125" bestFit="1" customWidth="1"/>
    <col min="7680" max="7680" width="55.42578125" bestFit="1" customWidth="1"/>
    <col min="7936" max="7936" width="55.42578125" bestFit="1" customWidth="1"/>
    <col min="8192" max="8192" width="55.42578125" bestFit="1" customWidth="1"/>
    <col min="8448" max="8448" width="55.42578125" bestFit="1" customWidth="1"/>
    <col min="8704" max="8704" width="55.42578125" bestFit="1" customWidth="1"/>
    <col min="8960" max="8960" width="55.42578125" bestFit="1" customWidth="1"/>
    <col min="9216" max="9216" width="55.42578125" bestFit="1" customWidth="1"/>
    <col min="9472" max="9472" width="55.42578125" bestFit="1" customWidth="1"/>
    <col min="9728" max="9728" width="55.42578125" bestFit="1" customWidth="1"/>
    <col min="9984" max="9984" width="55.42578125" bestFit="1" customWidth="1"/>
    <col min="10240" max="10240" width="55.42578125" bestFit="1" customWidth="1"/>
    <col min="10496" max="10496" width="55.42578125" bestFit="1" customWidth="1"/>
    <col min="10752" max="10752" width="55.42578125" bestFit="1" customWidth="1"/>
    <col min="11008" max="11008" width="55.42578125" bestFit="1" customWidth="1"/>
    <col min="11264" max="11264" width="55.42578125" bestFit="1" customWidth="1"/>
    <col min="11520" max="11520" width="55.42578125" bestFit="1" customWidth="1"/>
    <col min="11776" max="11776" width="55.42578125" bestFit="1" customWidth="1"/>
    <col min="12032" max="12032" width="55.42578125" bestFit="1" customWidth="1"/>
    <col min="12288" max="12288" width="55.42578125" bestFit="1" customWidth="1"/>
    <col min="12544" max="12544" width="55.42578125" bestFit="1" customWidth="1"/>
    <col min="12800" max="12800" width="55.42578125" bestFit="1" customWidth="1"/>
    <col min="13056" max="13056" width="55.42578125" bestFit="1" customWidth="1"/>
    <col min="13312" max="13312" width="55.42578125" bestFit="1" customWidth="1"/>
    <col min="13568" max="13568" width="55.42578125" bestFit="1" customWidth="1"/>
    <col min="13824" max="13824" width="55.42578125" bestFit="1" customWidth="1"/>
    <col min="14080" max="14080" width="55.42578125" bestFit="1" customWidth="1"/>
    <col min="14336" max="14336" width="55.42578125" bestFit="1" customWidth="1"/>
    <col min="14592" max="14592" width="55.42578125" bestFit="1" customWidth="1"/>
    <col min="14848" max="14848" width="55.42578125" bestFit="1" customWidth="1"/>
    <col min="15104" max="15104" width="55.42578125" bestFit="1" customWidth="1"/>
    <col min="15360" max="15360" width="55.42578125" bestFit="1" customWidth="1"/>
    <col min="15616" max="15616" width="55.42578125" bestFit="1" customWidth="1"/>
    <col min="15872" max="15872" width="55.42578125" bestFit="1" customWidth="1"/>
    <col min="16128" max="16128" width="55.42578125" bestFit="1" customWidth="1"/>
  </cols>
  <sheetData>
    <row r="1" spans="1:10" ht="15.75" thickTop="1" x14ac:dyDescent="0.25">
      <c r="A1" s="1"/>
      <c r="B1" s="26"/>
      <c r="C1" s="27"/>
      <c r="D1" s="28" t="s">
        <v>8</v>
      </c>
      <c r="E1" s="26"/>
      <c r="F1" s="27"/>
      <c r="G1" s="28" t="s">
        <v>8</v>
      </c>
      <c r="H1" s="26"/>
      <c r="I1" s="27"/>
      <c r="J1" s="28" t="s">
        <v>8</v>
      </c>
    </row>
    <row r="2" spans="1:10" ht="15" x14ac:dyDescent="0.25">
      <c r="A2" s="1" t="s">
        <v>114</v>
      </c>
      <c r="B2" s="29"/>
      <c r="C2" s="30"/>
      <c r="D2" s="31" t="s">
        <v>115</v>
      </c>
      <c r="E2" s="29"/>
      <c r="F2" s="30"/>
      <c r="G2" s="31" t="s">
        <v>115</v>
      </c>
      <c r="H2" s="29"/>
      <c r="I2" s="30"/>
      <c r="J2" s="31" t="s">
        <v>115</v>
      </c>
    </row>
    <row r="3" spans="1:10" ht="15" x14ac:dyDescent="0.25">
      <c r="A3" s="1" t="s">
        <v>114</v>
      </c>
      <c r="B3" s="29" t="s">
        <v>116</v>
      </c>
      <c r="C3" s="30" t="s">
        <v>117</v>
      </c>
      <c r="D3" s="31" t="s">
        <v>118</v>
      </c>
      <c r="E3" s="29" t="s">
        <v>116</v>
      </c>
      <c r="F3" s="30" t="s">
        <v>117</v>
      </c>
      <c r="G3" s="31" t="s">
        <v>147</v>
      </c>
      <c r="H3" s="29" t="s">
        <v>116</v>
      </c>
      <c r="I3" s="30" t="s">
        <v>117</v>
      </c>
      <c r="J3" s="31" t="s">
        <v>148</v>
      </c>
    </row>
    <row r="4" spans="1:10" ht="15.75" thickBot="1" x14ac:dyDescent="0.3">
      <c r="A4" s="1" t="s">
        <v>114</v>
      </c>
      <c r="B4" s="32" t="s">
        <v>119</v>
      </c>
      <c r="C4" s="33" t="s">
        <v>119</v>
      </c>
      <c r="D4" s="34"/>
      <c r="E4" s="32" t="s">
        <v>119</v>
      </c>
      <c r="F4" s="33" t="s">
        <v>119</v>
      </c>
      <c r="G4" s="34"/>
      <c r="H4" s="32" t="s">
        <v>119</v>
      </c>
      <c r="I4" s="33" t="s">
        <v>119</v>
      </c>
      <c r="J4" s="34"/>
    </row>
    <row r="5" spans="1:10" ht="15.75" thickTop="1" x14ac:dyDescent="0.25">
      <c r="A5" s="35" t="s">
        <v>120</v>
      </c>
      <c r="B5" s="36">
        <v>265.43</v>
      </c>
      <c r="C5" s="37">
        <v>265.43</v>
      </c>
      <c r="D5" s="38">
        <v>530.86</v>
      </c>
      <c r="E5" s="36">
        <v>264.92</v>
      </c>
      <c r="F5" s="37">
        <v>264.92</v>
      </c>
      <c r="G5" s="38">
        <v>529.84</v>
      </c>
      <c r="H5" s="36">
        <v>264.92</v>
      </c>
      <c r="I5" s="37">
        <v>264.92</v>
      </c>
      <c r="J5" s="38">
        <v>529.84</v>
      </c>
    </row>
    <row r="6" spans="1:10" ht="15" x14ac:dyDescent="0.25">
      <c r="A6" s="1" t="s">
        <v>121</v>
      </c>
      <c r="B6" s="32">
        <v>148.09</v>
      </c>
      <c r="C6" s="33">
        <v>148.09</v>
      </c>
      <c r="D6" s="39">
        <v>296.18</v>
      </c>
      <c r="E6" s="32">
        <v>145.37</v>
      </c>
      <c r="F6" s="33">
        <v>145.37</v>
      </c>
      <c r="G6" s="39">
        <v>290.74</v>
      </c>
      <c r="H6" s="32">
        <v>145.37</v>
      </c>
      <c r="I6" s="33">
        <v>145.37</v>
      </c>
      <c r="J6" s="39">
        <v>290.74</v>
      </c>
    </row>
    <row r="7" spans="1:10" ht="15" x14ac:dyDescent="0.25">
      <c r="A7" s="1" t="s">
        <v>122</v>
      </c>
      <c r="B7" s="32">
        <v>22.12</v>
      </c>
      <c r="C7" s="33">
        <v>22.12</v>
      </c>
      <c r="D7" s="39">
        <v>44.24</v>
      </c>
      <c r="E7" s="32">
        <v>22.08</v>
      </c>
      <c r="F7" s="33">
        <v>22.08</v>
      </c>
      <c r="G7" s="39">
        <v>44.16</v>
      </c>
      <c r="H7" s="32">
        <v>22.08</v>
      </c>
      <c r="I7" s="33">
        <v>22.08</v>
      </c>
      <c r="J7" s="39">
        <v>44.16</v>
      </c>
    </row>
    <row r="8" spans="1:10" ht="15" x14ac:dyDescent="0.25">
      <c r="A8" s="1" t="s">
        <v>123</v>
      </c>
      <c r="B8" s="32">
        <v>22.12</v>
      </c>
      <c r="C8" s="33">
        <v>22.12</v>
      </c>
      <c r="D8" s="39">
        <v>44.24</v>
      </c>
      <c r="E8" s="32">
        <v>22.08</v>
      </c>
      <c r="F8" s="33">
        <v>22.08</v>
      </c>
      <c r="G8" s="39">
        <v>44.16</v>
      </c>
      <c r="H8" s="32">
        <v>22.08</v>
      </c>
      <c r="I8" s="33">
        <v>22.08</v>
      </c>
      <c r="J8" s="39">
        <v>44.16</v>
      </c>
    </row>
    <row r="9" spans="1:10" ht="15" x14ac:dyDescent="0.25">
      <c r="A9" s="1" t="s">
        <v>124</v>
      </c>
      <c r="B9" s="32">
        <v>42.24</v>
      </c>
      <c r="C9" s="33">
        <v>42.24</v>
      </c>
      <c r="D9" s="39">
        <v>84.48</v>
      </c>
      <c r="E9" s="32">
        <v>45.55</v>
      </c>
      <c r="F9" s="33">
        <v>45.55</v>
      </c>
      <c r="G9" s="39">
        <v>91.1</v>
      </c>
      <c r="H9" s="32">
        <v>45.55</v>
      </c>
      <c r="I9" s="33">
        <v>45.55</v>
      </c>
      <c r="J9" s="39">
        <v>91.1</v>
      </c>
    </row>
    <row r="10" spans="1:10" ht="15" x14ac:dyDescent="0.25">
      <c r="A10" s="1" t="s">
        <v>114</v>
      </c>
      <c r="B10" s="32" t="s">
        <v>119</v>
      </c>
      <c r="C10" s="33" t="s">
        <v>119</v>
      </c>
      <c r="D10" s="39"/>
      <c r="E10" s="32" t="s">
        <v>119</v>
      </c>
      <c r="F10" s="33" t="s">
        <v>119</v>
      </c>
      <c r="G10" s="39"/>
      <c r="H10" s="32" t="s">
        <v>119</v>
      </c>
      <c r="I10" s="33" t="s">
        <v>119</v>
      </c>
      <c r="J10" s="39"/>
    </row>
    <row r="11" spans="1:10" ht="15" x14ac:dyDescent="0.25">
      <c r="A11" s="1" t="s">
        <v>125</v>
      </c>
      <c r="B11" s="32" t="s">
        <v>119</v>
      </c>
      <c r="C11" s="33" t="s">
        <v>119</v>
      </c>
      <c r="D11" s="39"/>
      <c r="E11" s="32" t="s">
        <v>119</v>
      </c>
      <c r="F11" s="33" t="s">
        <v>119</v>
      </c>
      <c r="G11" s="39"/>
      <c r="H11" s="32" t="s">
        <v>119</v>
      </c>
      <c r="I11" s="33" t="s">
        <v>119</v>
      </c>
      <c r="J11" s="39"/>
    </row>
    <row r="12" spans="1:10" ht="15" x14ac:dyDescent="0.25">
      <c r="A12" s="1" t="s">
        <v>126</v>
      </c>
      <c r="B12" s="32" t="s">
        <v>119</v>
      </c>
      <c r="C12" s="33" t="s">
        <v>119</v>
      </c>
      <c r="D12" s="39"/>
      <c r="E12" s="32" t="s">
        <v>119</v>
      </c>
      <c r="F12" s="33" t="s">
        <v>119</v>
      </c>
      <c r="G12" s="39"/>
      <c r="H12" s="32" t="s">
        <v>119</v>
      </c>
      <c r="I12" s="33" t="s">
        <v>119</v>
      </c>
      <c r="J12" s="39"/>
    </row>
    <row r="13" spans="1:10" ht="15" x14ac:dyDescent="0.25">
      <c r="A13" s="1" t="s">
        <v>114</v>
      </c>
      <c r="B13" s="32" t="s">
        <v>119</v>
      </c>
      <c r="C13" s="33" t="s">
        <v>119</v>
      </c>
      <c r="D13" s="39"/>
      <c r="E13" s="32" t="s">
        <v>119</v>
      </c>
      <c r="F13" s="33" t="s">
        <v>119</v>
      </c>
      <c r="G13" s="39"/>
      <c r="H13" s="32" t="s">
        <v>119</v>
      </c>
      <c r="I13" s="33" t="s">
        <v>119</v>
      </c>
      <c r="J13" s="39"/>
    </row>
    <row r="14" spans="1:10" ht="15" x14ac:dyDescent="0.25">
      <c r="A14" s="1" t="s">
        <v>127</v>
      </c>
      <c r="B14" s="32">
        <v>500</v>
      </c>
      <c r="C14" s="33">
        <v>500</v>
      </c>
      <c r="D14" s="40">
        <v>1000</v>
      </c>
      <c r="E14" s="32">
        <v>500</v>
      </c>
      <c r="F14" s="33">
        <v>500</v>
      </c>
      <c r="G14" s="40">
        <v>1000</v>
      </c>
      <c r="H14" s="32">
        <v>500</v>
      </c>
      <c r="I14" s="33">
        <v>500</v>
      </c>
      <c r="J14" s="40">
        <v>1000</v>
      </c>
    </row>
    <row r="15" spans="1:10" ht="15" x14ac:dyDescent="0.25">
      <c r="A15" s="1" t="s">
        <v>114</v>
      </c>
      <c r="B15" s="32" t="s">
        <v>119</v>
      </c>
      <c r="C15" s="33" t="s">
        <v>119</v>
      </c>
      <c r="D15" s="39"/>
      <c r="E15" s="32" t="s">
        <v>119</v>
      </c>
      <c r="F15" s="33" t="s">
        <v>119</v>
      </c>
      <c r="G15" s="39"/>
      <c r="H15" s="32" t="s">
        <v>119</v>
      </c>
      <c r="I15" s="33" t="s">
        <v>119</v>
      </c>
      <c r="J15" s="39"/>
    </row>
    <row r="16" spans="1:10" ht="15" x14ac:dyDescent="0.25">
      <c r="A16" s="1" t="s">
        <v>128</v>
      </c>
      <c r="B16" s="32" t="s">
        <v>119</v>
      </c>
      <c r="C16" s="33" t="s">
        <v>119</v>
      </c>
      <c r="D16" s="39"/>
      <c r="E16" s="32" t="s">
        <v>119</v>
      </c>
      <c r="F16" s="33" t="s">
        <v>119</v>
      </c>
      <c r="G16" s="39"/>
      <c r="H16" s="32" t="s">
        <v>119</v>
      </c>
      <c r="I16" s="33" t="s">
        <v>119</v>
      </c>
      <c r="J16" s="39"/>
    </row>
    <row r="17" spans="1:10" ht="15" x14ac:dyDescent="0.25">
      <c r="A17" s="1" t="s">
        <v>129</v>
      </c>
      <c r="B17" s="32" t="s">
        <v>119</v>
      </c>
      <c r="C17" s="33" t="s">
        <v>119</v>
      </c>
      <c r="D17" s="39"/>
      <c r="E17" s="32" t="s">
        <v>119</v>
      </c>
      <c r="F17" s="33" t="s">
        <v>119</v>
      </c>
      <c r="G17" s="39"/>
      <c r="H17" s="32" t="s">
        <v>119</v>
      </c>
      <c r="I17" s="33" t="s">
        <v>119</v>
      </c>
      <c r="J17" s="39"/>
    </row>
    <row r="18" spans="1:10" ht="15" x14ac:dyDescent="0.25">
      <c r="A18" s="1" t="s">
        <v>130</v>
      </c>
      <c r="B18" s="32" t="s">
        <v>119</v>
      </c>
      <c r="C18" s="33" t="s">
        <v>119</v>
      </c>
      <c r="D18" s="39"/>
      <c r="E18" s="32" t="s">
        <v>119</v>
      </c>
      <c r="F18" s="33" t="s">
        <v>119</v>
      </c>
      <c r="G18" s="39"/>
      <c r="H18" s="32" t="s">
        <v>119</v>
      </c>
      <c r="I18" s="33" t="s">
        <v>119</v>
      </c>
      <c r="J18" s="39"/>
    </row>
    <row r="19" spans="1:10" ht="15" x14ac:dyDescent="0.25">
      <c r="A19" s="1" t="s">
        <v>131</v>
      </c>
      <c r="B19" s="32" t="s">
        <v>119</v>
      </c>
      <c r="C19" s="33" t="s">
        <v>119</v>
      </c>
      <c r="D19" s="39"/>
      <c r="E19" s="32" t="s">
        <v>119</v>
      </c>
      <c r="F19" s="33" t="s">
        <v>119</v>
      </c>
      <c r="G19" s="39"/>
      <c r="H19" s="32" t="s">
        <v>119</v>
      </c>
      <c r="I19" s="33" t="s">
        <v>119</v>
      </c>
      <c r="J19" s="39"/>
    </row>
    <row r="20" spans="1:10" ht="15" x14ac:dyDescent="0.25">
      <c r="A20" s="1" t="s">
        <v>132</v>
      </c>
      <c r="B20" s="32">
        <v>31.75</v>
      </c>
      <c r="C20" s="33">
        <v>31.75</v>
      </c>
      <c r="D20" s="39">
        <v>63.5</v>
      </c>
      <c r="E20" s="32">
        <v>31.75</v>
      </c>
      <c r="F20" s="33">
        <v>31.75</v>
      </c>
      <c r="G20" s="39">
        <v>63.5</v>
      </c>
      <c r="H20" s="32">
        <v>31.75</v>
      </c>
      <c r="I20" s="33">
        <v>31.75</v>
      </c>
      <c r="J20" s="39">
        <v>63.5</v>
      </c>
    </row>
    <row r="21" spans="1:10" ht="15" x14ac:dyDescent="0.25">
      <c r="A21" s="1" t="s">
        <v>133</v>
      </c>
      <c r="B21" s="155" t="s">
        <v>119</v>
      </c>
      <c r="C21" s="156" t="s">
        <v>119</v>
      </c>
      <c r="D21" s="46"/>
      <c r="E21" s="155" t="s">
        <v>119</v>
      </c>
      <c r="F21" s="156" t="s">
        <v>119</v>
      </c>
      <c r="G21" s="46"/>
      <c r="H21" s="155" t="s">
        <v>119</v>
      </c>
      <c r="I21" s="156" t="s">
        <v>119</v>
      </c>
      <c r="J21" s="46"/>
    </row>
    <row r="22" spans="1:10" ht="15" x14ac:dyDescent="0.25">
      <c r="A22" s="1" t="s">
        <v>114</v>
      </c>
      <c r="B22" s="155" t="s">
        <v>119</v>
      </c>
      <c r="C22" s="156" t="s">
        <v>119</v>
      </c>
      <c r="D22" s="46"/>
      <c r="E22" s="155" t="s">
        <v>119</v>
      </c>
      <c r="F22" s="156" t="s">
        <v>119</v>
      </c>
      <c r="G22" s="46"/>
      <c r="H22" s="155" t="s">
        <v>119</v>
      </c>
      <c r="I22" s="156" t="s">
        <v>119</v>
      </c>
      <c r="J22" s="46"/>
    </row>
    <row r="23" spans="1:10" ht="15" x14ac:dyDescent="0.25">
      <c r="A23" s="1" t="s">
        <v>134</v>
      </c>
      <c r="B23" s="155">
        <v>468.25</v>
      </c>
      <c r="C23" s="156">
        <v>468.25</v>
      </c>
      <c r="D23" s="46">
        <v>936.5</v>
      </c>
      <c r="E23" s="155">
        <v>468.25</v>
      </c>
      <c r="F23" s="156">
        <v>468.25</v>
      </c>
      <c r="G23" s="46">
        <v>936.5</v>
      </c>
      <c r="H23" s="155">
        <v>468.25</v>
      </c>
      <c r="I23" s="156">
        <v>468.25</v>
      </c>
      <c r="J23" s="46">
        <v>936.5</v>
      </c>
    </row>
    <row r="24" spans="1:10" ht="15" x14ac:dyDescent="0.25">
      <c r="A24" s="1" t="s">
        <v>135</v>
      </c>
      <c r="B24" s="155" t="s">
        <v>119</v>
      </c>
      <c r="C24" s="156" t="s">
        <v>119</v>
      </c>
      <c r="D24" s="46"/>
      <c r="E24" s="155" t="s">
        <v>119</v>
      </c>
      <c r="F24" s="156" t="s">
        <v>119</v>
      </c>
      <c r="G24" s="46"/>
      <c r="H24" s="155" t="s">
        <v>119</v>
      </c>
      <c r="I24" s="156" t="s">
        <v>119</v>
      </c>
      <c r="J24" s="46"/>
    </row>
    <row r="25" spans="1:10" ht="15" x14ac:dyDescent="0.25">
      <c r="A25" s="1" t="s">
        <v>136</v>
      </c>
      <c r="B25" s="155" t="s">
        <v>119</v>
      </c>
      <c r="C25" s="156" t="s">
        <v>119</v>
      </c>
      <c r="D25" s="46"/>
      <c r="E25" s="155" t="s">
        <v>119</v>
      </c>
      <c r="F25" s="156" t="s">
        <v>119</v>
      </c>
      <c r="G25" s="46"/>
      <c r="H25" s="155" t="s">
        <v>119</v>
      </c>
      <c r="I25" s="156" t="s">
        <v>119</v>
      </c>
      <c r="J25" s="46"/>
    </row>
    <row r="26" spans="1:10" ht="15" x14ac:dyDescent="0.25">
      <c r="A26" s="1" t="s">
        <v>137</v>
      </c>
      <c r="B26" s="155">
        <v>164.5</v>
      </c>
      <c r="C26" s="156">
        <v>164.5</v>
      </c>
      <c r="D26" s="46">
        <v>329</v>
      </c>
      <c r="E26" s="155">
        <v>164.5</v>
      </c>
      <c r="F26" s="156">
        <v>164.5</v>
      </c>
      <c r="G26" s="46">
        <v>329</v>
      </c>
      <c r="H26" s="155">
        <v>164.5</v>
      </c>
      <c r="I26" s="156">
        <v>164.5</v>
      </c>
      <c r="J26" s="46">
        <v>329</v>
      </c>
    </row>
    <row r="27" spans="1:10" ht="15" x14ac:dyDescent="0.25">
      <c r="A27" s="1" t="s">
        <v>138</v>
      </c>
      <c r="B27" s="155">
        <v>196.25</v>
      </c>
      <c r="C27" s="156">
        <v>196.25</v>
      </c>
      <c r="D27" s="46">
        <v>392.5</v>
      </c>
      <c r="E27" s="155">
        <v>196.25</v>
      </c>
      <c r="F27" s="156">
        <v>196.25</v>
      </c>
      <c r="G27" s="46">
        <v>392.5</v>
      </c>
      <c r="H27" s="155">
        <v>196.25</v>
      </c>
      <c r="I27" s="156">
        <v>196.25</v>
      </c>
      <c r="J27" s="46">
        <v>392.5</v>
      </c>
    </row>
    <row r="28" spans="1:10" ht="15" x14ac:dyDescent="0.25">
      <c r="A28" s="1" t="s">
        <v>139</v>
      </c>
      <c r="B28" s="32" t="s">
        <v>119</v>
      </c>
      <c r="C28" s="33" t="s">
        <v>119</v>
      </c>
      <c r="D28" s="39"/>
      <c r="E28" s="32" t="s">
        <v>119</v>
      </c>
      <c r="F28" s="33" t="s">
        <v>119</v>
      </c>
      <c r="G28" s="39"/>
      <c r="H28" s="32" t="s">
        <v>119</v>
      </c>
      <c r="I28" s="33" t="s">
        <v>119</v>
      </c>
      <c r="J28" s="39"/>
    </row>
    <row r="29" spans="1:10" ht="15" x14ac:dyDescent="0.25">
      <c r="A29" s="1" t="s">
        <v>140</v>
      </c>
      <c r="B29" s="32" t="s">
        <v>119</v>
      </c>
      <c r="C29" s="33" t="s">
        <v>119</v>
      </c>
      <c r="D29" s="39"/>
      <c r="E29" s="32" t="s">
        <v>119</v>
      </c>
      <c r="F29" s="33" t="s">
        <v>119</v>
      </c>
      <c r="G29" s="39"/>
      <c r="H29" s="32" t="s">
        <v>119</v>
      </c>
      <c r="I29" s="33" t="s">
        <v>119</v>
      </c>
      <c r="J29" s="39"/>
    </row>
    <row r="30" spans="1:10" ht="15" x14ac:dyDescent="0.25">
      <c r="A30" s="1" t="s">
        <v>141</v>
      </c>
      <c r="B30" s="32">
        <v>664.5</v>
      </c>
      <c r="C30" s="33">
        <v>664.5</v>
      </c>
      <c r="D30" s="40">
        <v>1329</v>
      </c>
      <c r="E30" s="32">
        <v>664.5</v>
      </c>
      <c r="F30" s="33">
        <v>664.5</v>
      </c>
      <c r="G30" s="40">
        <v>1329</v>
      </c>
      <c r="H30" s="32">
        <v>664.5</v>
      </c>
      <c r="I30" s="33">
        <v>664.5</v>
      </c>
      <c r="J30" s="40">
        <v>1329</v>
      </c>
    </row>
    <row r="31" spans="1:10" ht="15" x14ac:dyDescent="0.25">
      <c r="A31" s="1" t="s">
        <v>114</v>
      </c>
      <c r="B31" s="32" t="s">
        <v>119</v>
      </c>
      <c r="C31" s="33" t="s">
        <v>119</v>
      </c>
      <c r="D31" s="39"/>
      <c r="E31" s="32" t="s">
        <v>119</v>
      </c>
      <c r="F31" s="33" t="s">
        <v>119</v>
      </c>
      <c r="G31" s="39"/>
      <c r="H31" s="32" t="s">
        <v>119</v>
      </c>
      <c r="I31" s="33" t="s">
        <v>119</v>
      </c>
      <c r="J31" s="39"/>
    </row>
    <row r="32" spans="1:10" ht="15" x14ac:dyDescent="0.25">
      <c r="A32" s="1" t="s">
        <v>142</v>
      </c>
      <c r="B32" s="32">
        <v>500</v>
      </c>
      <c r="C32" s="33">
        <v>500</v>
      </c>
      <c r="D32" s="40">
        <v>1000</v>
      </c>
      <c r="E32" s="32">
        <v>500</v>
      </c>
      <c r="F32" s="33">
        <v>500</v>
      </c>
      <c r="G32" s="40">
        <v>1000</v>
      </c>
      <c r="H32" s="32">
        <v>500</v>
      </c>
      <c r="I32" s="33">
        <v>500</v>
      </c>
      <c r="J32" s="40">
        <v>1000</v>
      </c>
    </row>
    <row r="33" spans="1:10" ht="15" x14ac:dyDescent="0.25">
      <c r="A33" s="1" t="s">
        <v>143</v>
      </c>
      <c r="B33" s="32">
        <v>500</v>
      </c>
      <c r="C33" s="33">
        <v>500</v>
      </c>
      <c r="D33" s="40">
        <v>1000</v>
      </c>
      <c r="E33" s="32">
        <v>500</v>
      </c>
      <c r="F33" s="33">
        <v>500</v>
      </c>
      <c r="G33" s="40">
        <v>1000</v>
      </c>
      <c r="H33" s="32">
        <v>500</v>
      </c>
      <c r="I33" s="33">
        <v>500</v>
      </c>
      <c r="J33" s="40">
        <v>1000</v>
      </c>
    </row>
    <row r="34" spans="1:10" ht="15" x14ac:dyDescent="0.25">
      <c r="A34" s="1" t="s">
        <v>144</v>
      </c>
      <c r="B34" s="32">
        <v>500</v>
      </c>
      <c r="C34" s="33">
        <v>500</v>
      </c>
      <c r="D34" s="40">
        <v>1000</v>
      </c>
      <c r="E34" s="32">
        <v>500</v>
      </c>
      <c r="F34" s="33">
        <v>500</v>
      </c>
      <c r="G34" s="40">
        <v>1000</v>
      </c>
      <c r="H34" s="32">
        <v>500</v>
      </c>
      <c r="I34" s="33">
        <v>500</v>
      </c>
      <c r="J34" s="40">
        <v>1000</v>
      </c>
    </row>
    <row r="35" spans="1:10" ht="15" x14ac:dyDescent="0.25">
      <c r="A35" s="1" t="s">
        <v>145</v>
      </c>
      <c r="B35" s="32">
        <v>30</v>
      </c>
      <c r="C35" s="33">
        <v>30</v>
      </c>
      <c r="D35" s="39">
        <v>60</v>
      </c>
      <c r="E35" s="32">
        <v>30</v>
      </c>
      <c r="F35" s="33">
        <v>30</v>
      </c>
      <c r="G35" s="39">
        <v>60</v>
      </c>
      <c r="H35" s="32">
        <v>30</v>
      </c>
      <c r="I35" s="33">
        <v>30</v>
      </c>
      <c r="J35" s="39">
        <v>60</v>
      </c>
    </row>
    <row r="36" spans="1:10" ht="15" x14ac:dyDescent="0.25">
      <c r="A36" s="1" t="s">
        <v>146</v>
      </c>
      <c r="B36" s="32" t="s">
        <v>119</v>
      </c>
      <c r="C36" s="33" t="s">
        <v>119</v>
      </c>
      <c r="D36" s="39"/>
      <c r="E36" s="32" t="s">
        <v>119</v>
      </c>
      <c r="F36" s="33" t="s">
        <v>119</v>
      </c>
      <c r="G36" s="39"/>
      <c r="H36" s="32" t="s">
        <v>119</v>
      </c>
      <c r="I36" s="33" t="s">
        <v>119</v>
      </c>
      <c r="J36" s="39"/>
    </row>
    <row r="37" spans="1:10" ht="15" x14ac:dyDescent="0.25">
      <c r="A37" s="1" t="s">
        <v>114</v>
      </c>
      <c r="B37" s="32" t="s">
        <v>119</v>
      </c>
      <c r="C37" s="33" t="s">
        <v>119</v>
      </c>
      <c r="D37" s="39"/>
      <c r="E37" s="32" t="s">
        <v>119</v>
      </c>
      <c r="F37" s="33" t="s">
        <v>119</v>
      </c>
      <c r="G37" s="39"/>
      <c r="H37" s="32" t="s">
        <v>119</v>
      </c>
      <c r="I37" s="33" t="s">
        <v>119</v>
      </c>
      <c r="J37" s="39"/>
    </row>
    <row r="38" spans="1:10" ht="15.75" thickBot="1" x14ac:dyDescent="0.3">
      <c r="A38" s="41" t="s">
        <v>114</v>
      </c>
      <c r="B38" s="42" t="s">
        <v>119</v>
      </c>
      <c r="C38" s="43" t="s">
        <v>119</v>
      </c>
      <c r="D38" s="44"/>
      <c r="E38" s="42" t="s">
        <v>119</v>
      </c>
      <c r="F38" s="43" t="s">
        <v>119</v>
      </c>
      <c r="G38" s="44"/>
      <c r="H38" s="42" t="s">
        <v>119</v>
      </c>
      <c r="I38" s="43" t="s">
        <v>119</v>
      </c>
      <c r="J38" s="44"/>
    </row>
    <row r="39" spans="1:10" ht="15.75" thickTop="1" x14ac:dyDescent="0.25">
      <c r="A39" s="1"/>
    </row>
    <row r="40" spans="1:10" ht="15" x14ac:dyDescent="0.25">
      <c r="A40" s="1"/>
    </row>
    <row r="41" spans="1:10" ht="15" x14ac:dyDescent="0.25">
      <c r="A41" s="1"/>
    </row>
    <row r="42" spans="1:10" ht="15" x14ac:dyDescent="0.25">
      <c r="A42" s="1"/>
    </row>
    <row r="43" spans="1:10" ht="15" x14ac:dyDescent="0.25">
      <c r="A43" s="1"/>
    </row>
    <row r="44" spans="1:10" ht="15" x14ac:dyDescent="0.25">
      <c r="A44" s="1"/>
    </row>
    <row r="45" spans="1:10" ht="15" x14ac:dyDescent="0.25">
      <c r="A45" s="1"/>
    </row>
    <row r="46" spans="1:10" ht="15" x14ac:dyDescent="0.25">
      <c r="A46" s="1"/>
    </row>
    <row r="47" spans="1:10" ht="15" x14ac:dyDescent="0.25">
      <c r="A47" s="1"/>
    </row>
    <row r="48" spans="1:10" ht="15" x14ac:dyDescent="0.25">
      <c r="A48" s="1"/>
    </row>
    <row r="49" spans="1:1" ht="15" x14ac:dyDescent="0.25">
      <c r="A49" s="1"/>
    </row>
    <row r="50" spans="1:1" ht="15" x14ac:dyDescent="0.25">
      <c r="A50" s="1"/>
    </row>
    <row r="51" spans="1:1" ht="15" x14ac:dyDescent="0.25">
      <c r="A51" s="1"/>
    </row>
    <row r="52" spans="1:1" ht="15" x14ac:dyDescent="0.25">
      <c r="A52" s="1"/>
    </row>
    <row r="53" spans="1:1" ht="15" x14ac:dyDescent="0.25">
      <c r="A53" s="1"/>
    </row>
    <row r="54" spans="1:1" ht="15" x14ac:dyDescent="0.25">
      <c r="A54" s="1"/>
    </row>
    <row r="55" spans="1:1" ht="15" x14ac:dyDescent="0.25">
      <c r="A55" s="1"/>
    </row>
    <row r="56" spans="1:1" ht="15" x14ac:dyDescent="0.25">
      <c r="A56" s="1"/>
    </row>
    <row r="57" spans="1:1" ht="15" x14ac:dyDescent="0.25">
      <c r="A57" s="1"/>
    </row>
    <row r="58" spans="1:1" ht="15" x14ac:dyDescent="0.25">
      <c r="A58" s="1"/>
    </row>
    <row r="59" spans="1:1" ht="15" x14ac:dyDescent="0.25">
      <c r="A59" s="1"/>
    </row>
    <row r="60" spans="1:1" ht="15" x14ac:dyDescent="0.25">
      <c r="A60" s="1"/>
    </row>
    <row r="61" spans="1:1" ht="15" x14ac:dyDescent="0.25">
      <c r="A61" s="1"/>
    </row>
    <row r="62" spans="1:1" ht="15" x14ac:dyDescent="0.25">
      <c r="A62" s="1"/>
    </row>
    <row r="63" spans="1:1" ht="15" x14ac:dyDescent="0.25">
      <c r="A63" s="1"/>
    </row>
    <row r="64" spans="1:1" ht="15" x14ac:dyDescent="0.25">
      <c r="A64" s="1"/>
    </row>
    <row r="65" spans="1:1" ht="15" x14ac:dyDescent="0.25">
      <c r="A65" s="1"/>
    </row>
    <row r="66" spans="1:1" ht="15" x14ac:dyDescent="0.25">
      <c r="A66" s="1"/>
    </row>
    <row r="67" spans="1:1" ht="15" x14ac:dyDescent="0.25">
      <c r="A67" s="1"/>
    </row>
    <row r="68" spans="1:1" ht="15" x14ac:dyDescent="0.25">
      <c r="A68" s="1"/>
    </row>
    <row r="69" spans="1:1" ht="15" x14ac:dyDescent="0.25">
      <c r="A69" s="1"/>
    </row>
    <row r="70" spans="1:1" ht="15" x14ac:dyDescent="0.25">
      <c r="A70" s="1"/>
    </row>
    <row r="71" spans="1:1" ht="15" x14ac:dyDescent="0.25">
      <c r="A71" s="1"/>
    </row>
    <row r="72" spans="1:1" ht="15" x14ac:dyDescent="0.25">
      <c r="A72" s="1"/>
    </row>
    <row r="73" spans="1:1" ht="15" x14ac:dyDescent="0.25">
      <c r="A73" s="1"/>
    </row>
    <row r="74" spans="1:1" ht="15" x14ac:dyDescent="0.25">
      <c r="A74" s="1"/>
    </row>
    <row r="75" spans="1:1" ht="15" x14ac:dyDescent="0.25">
      <c r="A75" s="1"/>
    </row>
    <row r="76" spans="1:1" ht="15" x14ac:dyDescent="0.25">
      <c r="A76" s="1"/>
    </row>
    <row r="77" spans="1:1" ht="15" x14ac:dyDescent="0.25">
      <c r="A77" s="1"/>
    </row>
    <row r="78" spans="1:1" ht="15" x14ac:dyDescent="0.25">
      <c r="A78" s="1"/>
    </row>
    <row r="79" spans="1:1" ht="15" x14ac:dyDescent="0.25">
      <c r="A79" s="1"/>
    </row>
    <row r="80" spans="1:1" ht="15" x14ac:dyDescent="0.25">
      <c r="A80" s="1"/>
    </row>
    <row r="81" spans="1:1" ht="15" x14ac:dyDescent="0.25">
      <c r="A81" s="1"/>
    </row>
    <row r="82" spans="1:1" ht="15" x14ac:dyDescent="0.25">
      <c r="A82" s="1"/>
    </row>
    <row r="83" spans="1:1" ht="15" x14ac:dyDescent="0.25">
      <c r="A83" s="1"/>
    </row>
    <row r="84" spans="1:1" ht="15" x14ac:dyDescent="0.25">
      <c r="A84" s="1"/>
    </row>
    <row r="85" spans="1:1" ht="15" x14ac:dyDescent="0.25">
      <c r="A85" s="1"/>
    </row>
    <row r="86" spans="1:1" ht="15" x14ac:dyDescent="0.25">
      <c r="A86" s="1"/>
    </row>
    <row r="87" spans="1:1" ht="15" x14ac:dyDescent="0.25">
      <c r="A87" s="1"/>
    </row>
    <row r="88" spans="1:1" ht="15" x14ac:dyDescent="0.25">
      <c r="A88" s="1"/>
    </row>
    <row r="89" spans="1:1" ht="15" x14ac:dyDescent="0.25">
      <c r="A89" s="1"/>
    </row>
    <row r="90" spans="1:1" ht="15" x14ac:dyDescent="0.25">
      <c r="A90" s="1"/>
    </row>
    <row r="91" spans="1:1" ht="15" x14ac:dyDescent="0.25">
      <c r="A91" s="1"/>
    </row>
    <row r="92" spans="1:1" ht="15" x14ac:dyDescent="0.25">
      <c r="A92" s="1"/>
    </row>
    <row r="93" spans="1:1" ht="15" x14ac:dyDescent="0.25">
      <c r="A93" s="1"/>
    </row>
    <row r="94" spans="1:1" ht="15" x14ac:dyDescent="0.25">
      <c r="A94" s="1"/>
    </row>
    <row r="95" spans="1:1" ht="15" x14ac:dyDescent="0.25">
      <c r="A95" s="1"/>
    </row>
    <row r="96" spans="1:1" ht="15" x14ac:dyDescent="0.25">
      <c r="A96" s="1"/>
    </row>
    <row r="97" spans="1:1" ht="15" x14ac:dyDescent="0.25">
      <c r="A97" s="1"/>
    </row>
    <row r="98" spans="1:1" ht="15" x14ac:dyDescent="0.25">
      <c r="A98" s="1"/>
    </row>
    <row r="99" spans="1:1" ht="15" x14ac:dyDescent="0.25">
      <c r="A99" s="1"/>
    </row>
    <row r="100" spans="1:1" ht="15" x14ac:dyDescent="0.25">
      <c r="A100" s="1"/>
    </row>
    <row r="101" spans="1:1" ht="15" x14ac:dyDescent="0.25">
      <c r="A101" s="1"/>
    </row>
    <row r="102" spans="1:1" ht="15" x14ac:dyDescent="0.25">
      <c r="A102" s="1"/>
    </row>
    <row r="103" spans="1:1" ht="15" x14ac:dyDescent="0.25">
      <c r="A103" s="1"/>
    </row>
    <row r="104" spans="1:1" ht="15" x14ac:dyDescent="0.25">
      <c r="A104" s="1"/>
    </row>
    <row r="105" spans="1:1" ht="15" x14ac:dyDescent="0.25">
      <c r="A105" s="1"/>
    </row>
    <row r="106" spans="1:1" ht="15" x14ac:dyDescent="0.25">
      <c r="A106" s="1"/>
    </row>
    <row r="107" spans="1:1" ht="15" x14ac:dyDescent="0.25">
      <c r="A107" s="1"/>
    </row>
    <row r="108" spans="1:1" ht="15" x14ac:dyDescent="0.25">
      <c r="A108" s="1"/>
    </row>
    <row r="109" spans="1:1" ht="15" x14ac:dyDescent="0.25">
      <c r="A109" s="1"/>
    </row>
    <row r="110" spans="1:1" ht="15" x14ac:dyDescent="0.25">
      <c r="A110" s="1"/>
    </row>
    <row r="111" spans="1:1" ht="15" x14ac:dyDescent="0.25">
      <c r="A111" s="1"/>
    </row>
    <row r="112" spans="1:1" ht="15" x14ac:dyDescent="0.25">
      <c r="A112" s="1"/>
    </row>
    <row r="113" spans="1:1" ht="15" x14ac:dyDescent="0.25">
      <c r="A113" s="1"/>
    </row>
    <row r="114" spans="1:1" ht="15" x14ac:dyDescent="0.25">
      <c r="A114" s="1"/>
    </row>
    <row r="115" spans="1:1" ht="15" x14ac:dyDescent="0.25">
      <c r="A115" s="1"/>
    </row>
    <row r="116" spans="1:1" ht="15" x14ac:dyDescent="0.25">
      <c r="A116" s="1"/>
    </row>
    <row r="117" spans="1:1" ht="15" x14ac:dyDescent="0.25">
      <c r="A117" s="1"/>
    </row>
    <row r="118" spans="1:1" ht="15" x14ac:dyDescent="0.25">
      <c r="A118" s="1"/>
    </row>
    <row r="119" spans="1:1" ht="15" x14ac:dyDescent="0.25">
      <c r="A119" s="1"/>
    </row>
    <row r="120" spans="1:1" ht="15" x14ac:dyDescent="0.25">
      <c r="A120" s="1"/>
    </row>
    <row r="121" spans="1:1" ht="15" x14ac:dyDescent="0.25">
      <c r="A121" s="1"/>
    </row>
    <row r="122" spans="1:1" ht="15" x14ac:dyDescent="0.25">
      <c r="A122" s="1"/>
    </row>
    <row r="123" spans="1:1" ht="15" x14ac:dyDescent="0.25">
      <c r="A123" s="1"/>
    </row>
    <row r="124" spans="1:1" ht="15" x14ac:dyDescent="0.25">
      <c r="A124" s="1"/>
    </row>
    <row r="125" spans="1:1" ht="15" x14ac:dyDescent="0.25">
      <c r="A125" s="1"/>
    </row>
    <row r="126" spans="1:1" ht="15" x14ac:dyDescent="0.25">
      <c r="A126" s="1"/>
    </row>
    <row r="127" spans="1:1" ht="15" x14ac:dyDescent="0.25">
      <c r="A127" s="1"/>
    </row>
    <row r="128" spans="1:1" ht="15" x14ac:dyDescent="0.25">
      <c r="A128" s="1"/>
    </row>
    <row r="129" spans="1:1" ht="15" x14ac:dyDescent="0.25">
      <c r="A129" s="1"/>
    </row>
    <row r="130" spans="1:1" ht="15" x14ac:dyDescent="0.25">
      <c r="A130" s="1"/>
    </row>
    <row r="131" spans="1:1" ht="15" x14ac:dyDescent="0.25">
      <c r="A131" s="1"/>
    </row>
    <row r="132" spans="1:1" ht="15" x14ac:dyDescent="0.25">
      <c r="A132" s="1"/>
    </row>
    <row r="133" spans="1:1" ht="15" x14ac:dyDescent="0.25">
      <c r="A133" s="1"/>
    </row>
    <row r="134" spans="1:1" ht="15" x14ac:dyDescent="0.25">
      <c r="A134" s="1"/>
    </row>
    <row r="135" spans="1:1" ht="15" x14ac:dyDescent="0.25">
      <c r="A135" s="1"/>
    </row>
    <row r="136" spans="1:1" ht="15" x14ac:dyDescent="0.25">
      <c r="A136" s="1"/>
    </row>
    <row r="137" spans="1:1" ht="15" x14ac:dyDescent="0.25">
      <c r="A137" s="1"/>
    </row>
    <row r="138" spans="1:1" ht="15" x14ac:dyDescent="0.25">
      <c r="A138" s="1"/>
    </row>
    <row r="139" spans="1:1" ht="15" x14ac:dyDescent="0.25">
      <c r="A139" s="1"/>
    </row>
    <row r="140" spans="1:1" ht="15" x14ac:dyDescent="0.25">
      <c r="A140" s="1"/>
    </row>
    <row r="141" spans="1:1" ht="15" x14ac:dyDescent="0.25">
      <c r="A141" s="1"/>
    </row>
    <row r="142" spans="1:1" ht="15" x14ac:dyDescent="0.25">
      <c r="A142" s="1"/>
    </row>
    <row r="143" spans="1:1" ht="15" x14ac:dyDescent="0.25">
      <c r="A143" s="1"/>
    </row>
    <row r="144" spans="1:1" ht="15" x14ac:dyDescent="0.25">
      <c r="A144" s="1"/>
    </row>
    <row r="145" spans="1:1" ht="15" x14ac:dyDescent="0.25">
      <c r="A145" s="1"/>
    </row>
    <row r="146" spans="1:1" ht="15" x14ac:dyDescent="0.25">
      <c r="A146" s="1"/>
    </row>
    <row r="147" spans="1:1" ht="15" x14ac:dyDescent="0.25">
      <c r="A147" s="1"/>
    </row>
    <row r="148" spans="1:1" ht="15" x14ac:dyDescent="0.25">
      <c r="A148" s="1"/>
    </row>
    <row r="149" spans="1:1" ht="15" x14ac:dyDescent="0.25">
      <c r="A149" s="1"/>
    </row>
    <row r="150" spans="1:1" ht="15" x14ac:dyDescent="0.25">
      <c r="A150" s="1"/>
    </row>
    <row r="151" spans="1:1" ht="15" x14ac:dyDescent="0.25">
      <c r="A151" s="1"/>
    </row>
    <row r="152" spans="1:1" ht="15" x14ac:dyDescent="0.25">
      <c r="A152" s="1"/>
    </row>
    <row r="153" spans="1:1" ht="15" x14ac:dyDescent="0.25">
      <c r="A153" s="1"/>
    </row>
    <row r="154" spans="1:1" ht="15" x14ac:dyDescent="0.25">
      <c r="A154" s="1"/>
    </row>
    <row r="155" spans="1:1" ht="15" x14ac:dyDescent="0.25">
      <c r="A15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05E5-0890-422F-A7D7-2DA994AF07AE}">
  <dimension ref="B3:M31"/>
  <sheetViews>
    <sheetView workbookViewId="0">
      <selection activeCell="E33" sqref="E33"/>
    </sheetView>
  </sheetViews>
  <sheetFormatPr baseColWidth="10" defaultColWidth="9.140625" defaultRowHeight="12" x14ac:dyDescent="0.2"/>
  <cols>
    <col min="2" max="2" width="4.42578125" customWidth="1"/>
    <col min="3" max="3" width="49" customWidth="1"/>
    <col min="4" max="4" width="20" customWidth="1"/>
    <col min="5" max="5" width="19.28515625" bestFit="1" customWidth="1"/>
    <col min="6" max="6" width="25.140625" bestFit="1" customWidth="1"/>
    <col min="7" max="7" width="19.7109375" bestFit="1" customWidth="1"/>
    <col min="8" max="8" width="40.85546875" customWidth="1"/>
    <col min="9" max="9" width="18.28515625" customWidth="1"/>
    <col min="10" max="10" width="18.140625" customWidth="1"/>
    <col min="11" max="11" width="24.7109375" bestFit="1" customWidth="1"/>
    <col min="12" max="12" width="21.7109375" customWidth="1"/>
    <col min="13" max="13" width="19.7109375" bestFit="1" customWidth="1"/>
  </cols>
  <sheetData>
    <row r="3" spans="2:13" x14ac:dyDescent="0.2">
      <c r="B3" t="s">
        <v>245</v>
      </c>
    </row>
    <row r="5" spans="2:13" x14ac:dyDescent="0.2">
      <c r="B5" t="s">
        <v>246</v>
      </c>
    </row>
    <row r="7" spans="2:13" x14ac:dyDescent="0.2">
      <c r="B7" s="65"/>
      <c r="C7" s="66" t="s">
        <v>247</v>
      </c>
    </row>
    <row r="8" spans="2:13" x14ac:dyDescent="0.2">
      <c r="B8" s="65"/>
      <c r="C8" s="66" t="s">
        <v>248</v>
      </c>
    </row>
    <row r="9" spans="2:13" x14ac:dyDescent="0.2">
      <c r="F9" t="s">
        <v>249</v>
      </c>
    </row>
    <row r="11" spans="2:13" x14ac:dyDescent="0.2">
      <c r="K11" s="121" t="s">
        <v>250</v>
      </c>
      <c r="L11" s="122"/>
    </row>
    <row r="12" spans="2:13" x14ac:dyDescent="0.2">
      <c r="C12" s="67" t="s">
        <v>251</v>
      </c>
      <c r="D12" s="67" t="s">
        <v>252</v>
      </c>
      <c r="E12" s="67" t="s">
        <v>253</v>
      </c>
      <c r="F12" s="67" t="s">
        <v>254</v>
      </c>
      <c r="G12" s="67" t="s">
        <v>255</v>
      </c>
      <c r="H12" s="68" t="s">
        <v>256</v>
      </c>
      <c r="I12" s="67" t="s">
        <v>257</v>
      </c>
      <c r="J12" s="67" t="s">
        <v>258</v>
      </c>
      <c r="K12" s="67" t="s">
        <v>259</v>
      </c>
      <c r="L12" s="67" t="s">
        <v>260</v>
      </c>
      <c r="M12" s="67" t="s">
        <v>261</v>
      </c>
    </row>
    <row r="13" spans="2:13" s="72" customFormat="1" ht="15" customHeight="1" x14ac:dyDescent="0.2">
      <c r="B13" s="69" t="s">
        <v>262</v>
      </c>
      <c r="C13" s="70"/>
      <c r="D13" s="70"/>
      <c r="E13" s="70" t="s">
        <v>263</v>
      </c>
      <c r="F13" s="70"/>
      <c r="G13" s="70" t="s">
        <v>264</v>
      </c>
      <c r="H13" s="71" t="s">
        <v>265</v>
      </c>
      <c r="I13" s="70"/>
      <c r="J13" s="70"/>
      <c r="K13" s="70"/>
      <c r="L13" s="70"/>
      <c r="M13" s="70"/>
    </row>
    <row r="14" spans="2:13" x14ac:dyDescent="0.2">
      <c r="B14" s="73">
        <v>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2:13" x14ac:dyDescent="0.2">
      <c r="B15" s="73">
        <v>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x14ac:dyDescent="0.2">
      <c r="B16" s="73">
        <v>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x14ac:dyDescent="0.2">
      <c r="B17" s="73">
        <v>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2:13" x14ac:dyDescent="0.2">
      <c r="B18" s="73">
        <v>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2:13" x14ac:dyDescent="0.2">
      <c r="B19" s="73">
        <v>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2:13" x14ac:dyDescent="0.2">
      <c r="B20" s="73">
        <v>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2:13" x14ac:dyDescent="0.2">
      <c r="B21" s="73">
        <v>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2:13" x14ac:dyDescent="0.2">
      <c r="B22" s="73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2:13" x14ac:dyDescent="0.2">
      <c r="B23" s="73">
        <v>10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x14ac:dyDescent="0.2">
      <c r="B24" s="73">
        <v>11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2:13" x14ac:dyDescent="0.2">
      <c r="B25" s="73">
        <v>12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2:13" x14ac:dyDescent="0.2">
      <c r="B26" s="73">
        <v>13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2:13" x14ac:dyDescent="0.2">
      <c r="B27" s="7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2:13" s="74" customFormat="1" ht="15" x14ac:dyDescent="0.25">
      <c r="C29" s="74" t="s">
        <v>266</v>
      </c>
    </row>
    <row r="30" spans="2:13" s="74" customFormat="1" ht="15" x14ac:dyDescent="0.25">
      <c r="C30" s="74" t="s">
        <v>267</v>
      </c>
    </row>
    <row r="31" spans="2:13" ht="15" x14ac:dyDescent="0.25">
      <c r="H31" s="74"/>
    </row>
  </sheetData>
  <mergeCells count="1">
    <mergeCell ref="K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5D27-1D63-40F6-BBC4-2E780DA28331}">
  <dimension ref="A1:K65"/>
  <sheetViews>
    <sheetView workbookViewId="0">
      <selection activeCell="D13" sqref="D13"/>
    </sheetView>
  </sheetViews>
  <sheetFormatPr baseColWidth="10" defaultRowHeight="12" x14ac:dyDescent="0.2"/>
  <cols>
    <col min="2" max="2" width="39" customWidth="1"/>
    <col min="3" max="3" width="13.140625" bestFit="1" customWidth="1"/>
    <col min="4" max="4" width="22.42578125" bestFit="1" customWidth="1"/>
    <col min="5" max="5" width="26.42578125" bestFit="1" customWidth="1"/>
    <col min="6" max="6" width="9.28515625" bestFit="1" customWidth="1"/>
    <col min="7" max="7" width="19.85546875" bestFit="1" customWidth="1"/>
    <col min="8" max="8" width="23" bestFit="1" customWidth="1"/>
    <col min="9" max="9" width="23.140625" bestFit="1" customWidth="1"/>
    <col min="10" max="10" width="12.28515625" bestFit="1" customWidth="1"/>
    <col min="258" max="258" width="39" customWidth="1"/>
    <col min="259" max="259" width="13.140625" bestFit="1" customWidth="1"/>
    <col min="260" max="260" width="22.42578125" bestFit="1" customWidth="1"/>
    <col min="261" max="261" width="26.42578125" bestFit="1" customWidth="1"/>
    <col min="262" max="262" width="9.28515625" bestFit="1" customWidth="1"/>
    <col min="263" max="263" width="19.85546875" bestFit="1" customWidth="1"/>
    <col min="264" max="264" width="23" bestFit="1" customWidth="1"/>
    <col min="265" max="265" width="23.140625" bestFit="1" customWidth="1"/>
    <col min="266" max="266" width="12.28515625" bestFit="1" customWidth="1"/>
    <col min="514" max="514" width="39" customWidth="1"/>
    <col min="515" max="515" width="13.140625" bestFit="1" customWidth="1"/>
    <col min="516" max="516" width="22.42578125" bestFit="1" customWidth="1"/>
    <col min="517" max="517" width="26.42578125" bestFit="1" customWidth="1"/>
    <col min="518" max="518" width="9.28515625" bestFit="1" customWidth="1"/>
    <col min="519" max="519" width="19.85546875" bestFit="1" customWidth="1"/>
    <col min="520" max="520" width="23" bestFit="1" customWidth="1"/>
    <col min="521" max="521" width="23.140625" bestFit="1" customWidth="1"/>
    <col min="522" max="522" width="12.28515625" bestFit="1" customWidth="1"/>
    <col min="770" max="770" width="39" customWidth="1"/>
    <col min="771" max="771" width="13.140625" bestFit="1" customWidth="1"/>
    <col min="772" max="772" width="22.42578125" bestFit="1" customWidth="1"/>
    <col min="773" max="773" width="26.42578125" bestFit="1" customWidth="1"/>
    <col min="774" max="774" width="9.28515625" bestFit="1" customWidth="1"/>
    <col min="775" max="775" width="19.85546875" bestFit="1" customWidth="1"/>
    <col min="776" max="776" width="23" bestFit="1" customWidth="1"/>
    <col min="777" max="777" width="23.140625" bestFit="1" customWidth="1"/>
    <col min="778" max="778" width="12.28515625" bestFit="1" customWidth="1"/>
    <col min="1026" max="1026" width="39" customWidth="1"/>
    <col min="1027" max="1027" width="13.140625" bestFit="1" customWidth="1"/>
    <col min="1028" max="1028" width="22.42578125" bestFit="1" customWidth="1"/>
    <col min="1029" max="1029" width="26.42578125" bestFit="1" customWidth="1"/>
    <col min="1030" max="1030" width="9.28515625" bestFit="1" customWidth="1"/>
    <col min="1031" max="1031" width="19.85546875" bestFit="1" customWidth="1"/>
    <col min="1032" max="1032" width="23" bestFit="1" customWidth="1"/>
    <col min="1033" max="1033" width="23.140625" bestFit="1" customWidth="1"/>
    <col min="1034" max="1034" width="12.28515625" bestFit="1" customWidth="1"/>
    <col min="1282" max="1282" width="39" customWidth="1"/>
    <col min="1283" max="1283" width="13.140625" bestFit="1" customWidth="1"/>
    <col min="1284" max="1284" width="22.42578125" bestFit="1" customWidth="1"/>
    <col min="1285" max="1285" width="26.42578125" bestFit="1" customWidth="1"/>
    <col min="1286" max="1286" width="9.28515625" bestFit="1" customWidth="1"/>
    <col min="1287" max="1287" width="19.85546875" bestFit="1" customWidth="1"/>
    <col min="1288" max="1288" width="23" bestFit="1" customWidth="1"/>
    <col min="1289" max="1289" width="23.140625" bestFit="1" customWidth="1"/>
    <col min="1290" max="1290" width="12.28515625" bestFit="1" customWidth="1"/>
    <col min="1538" max="1538" width="39" customWidth="1"/>
    <col min="1539" max="1539" width="13.140625" bestFit="1" customWidth="1"/>
    <col min="1540" max="1540" width="22.42578125" bestFit="1" customWidth="1"/>
    <col min="1541" max="1541" width="26.42578125" bestFit="1" customWidth="1"/>
    <col min="1542" max="1542" width="9.28515625" bestFit="1" customWidth="1"/>
    <col min="1543" max="1543" width="19.85546875" bestFit="1" customWidth="1"/>
    <col min="1544" max="1544" width="23" bestFit="1" customWidth="1"/>
    <col min="1545" max="1545" width="23.140625" bestFit="1" customWidth="1"/>
    <col min="1546" max="1546" width="12.28515625" bestFit="1" customWidth="1"/>
    <col min="1794" max="1794" width="39" customWidth="1"/>
    <col min="1795" max="1795" width="13.140625" bestFit="1" customWidth="1"/>
    <col min="1796" max="1796" width="22.42578125" bestFit="1" customWidth="1"/>
    <col min="1797" max="1797" width="26.42578125" bestFit="1" customWidth="1"/>
    <col min="1798" max="1798" width="9.28515625" bestFit="1" customWidth="1"/>
    <col min="1799" max="1799" width="19.85546875" bestFit="1" customWidth="1"/>
    <col min="1800" max="1800" width="23" bestFit="1" customWidth="1"/>
    <col min="1801" max="1801" width="23.140625" bestFit="1" customWidth="1"/>
    <col min="1802" max="1802" width="12.28515625" bestFit="1" customWidth="1"/>
    <col min="2050" max="2050" width="39" customWidth="1"/>
    <col min="2051" max="2051" width="13.140625" bestFit="1" customWidth="1"/>
    <col min="2052" max="2052" width="22.42578125" bestFit="1" customWidth="1"/>
    <col min="2053" max="2053" width="26.42578125" bestFit="1" customWidth="1"/>
    <col min="2054" max="2054" width="9.28515625" bestFit="1" customWidth="1"/>
    <col min="2055" max="2055" width="19.85546875" bestFit="1" customWidth="1"/>
    <col min="2056" max="2056" width="23" bestFit="1" customWidth="1"/>
    <col min="2057" max="2057" width="23.140625" bestFit="1" customWidth="1"/>
    <col min="2058" max="2058" width="12.28515625" bestFit="1" customWidth="1"/>
    <col min="2306" max="2306" width="39" customWidth="1"/>
    <col min="2307" max="2307" width="13.140625" bestFit="1" customWidth="1"/>
    <col min="2308" max="2308" width="22.42578125" bestFit="1" customWidth="1"/>
    <col min="2309" max="2309" width="26.42578125" bestFit="1" customWidth="1"/>
    <col min="2310" max="2310" width="9.28515625" bestFit="1" customWidth="1"/>
    <col min="2311" max="2311" width="19.85546875" bestFit="1" customWidth="1"/>
    <col min="2312" max="2312" width="23" bestFit="1" customWidth="1"/>
    <col min="2313" max="2313" width="23.140625" bestFit="1" customWidth="1"/>
    <col min="2314" max="2314" width="12.28515625" bestFit="1" customWidth="1"/>
    <col min="2562" max="2562" width="39" customWidth="1"/>
    <col min="2563" max="2563" width="13.140625" bestFit="1" customWidth="1"/>
    <col min="2564" max="2564" width="22.42578125" bestFit="1" customWidth="1"/>
    <col min="2565" max="2565" width="26.42578125" bestFit="1" customWidth="1"/>
    <col min="2566" max="2566" width="9.28515625" bestFit="1" customWidth="1"/>
    <col min="2567" max="2567" width="19.85546875" bestFit="1" customWidth="1"/>
    <col min="2568" max="2568" width="23" bestFit="1" customWidth="1"/>
    <col min="2569" max="2569" width="23.140625" bestFit="1" customWidth="1"/>
    <col min="2570" max="2570" width="12.28515625" bestFit="1" customWidth="1"/>
    <col min="2818" max="2818" width="39" customWidth="1"/>
    <col min="2819" max="2819" width="13.140625" bestFit="1" customWidth="1"/>
    <col min="2820" max="2820" width="22.42578125" bestFit="1" customWidth="1"/>
    <col min="2821" max="2821" width="26.42578125" bestFit="1" customWidth="1"/>
    <col min="2822" max="2822" width="9.28515625" bestFit="1" customWidth="1"/>
    <col min="2823" max="2823" width="19.85546875" bestFit="1" customWidth="1"/>
    <col min="2824" max="2824" width="23" bestFit="1" customWidth="1"/>
    <col min="2825" max="2825" width="23.140625" bestFit="1" customWidth="1"/>
    <col min="2826" max="2826" width="12.28515625" bestFit="1" customWidth="1"/>
    <col min="3074" max="3074" width="39" customWidth="1"/>
    <col min="3075" max="3075" width="13.140625" bestFit="1" customWidth="1"/>
    <col min="3076" max="3076" width="22.42578125" bestFit="1" customWidth="1"/>
    <col min="3077" max="3077" width="26.42578125" bestFit="1" customWidth="1"/>
    <col min="3078" max="3078" width="9.28515625" bestFit="1" customWidth="1"/>
    <col min="3079" max="3079" width="19.85546875" bestFit="1" customWidth="1"/>
    <col min="3080" max="3080" width="23" bestFit="1" customWidth="1"/>
    <col min="3081" max="3081" width="23.140625" bestFit="1" customWidth="1"/>
    <col min="3082" max="3082" width="12.28515625" bestFit="1" customWidth="1"/>
    <col min="3330" max="3330" width="39" customWidth="1"/>
    <col min="3331" max="3331" width="13.140625" bestFit="1" customWidth="1"/>
    <col min="3332" max="3332" width="22.42578125" bestFit="1" customWidth="1"/>
    <col min="3333" max="3333" width="26.42578125" bestFit="1" customWidth="1"/>
    <col min="3334" max="3334" width="9.28515625" bestFit="1" customWidth="1"/>
    <col min="3335" max="3335" width="19.85546875" bestFit="1" customWidth="1"/>
    <col min="3336" max="3336" width="23" bestFit="1" customWidth="1"/>
    <col min="3337" max="3337" width="23.140625" bestFit="1" customWidth="1"/>
    <col min="3338" max="3338" width="12.28515625" bestFit="1" customWidth="1"/>
    <col min="3586" max="3586" width="39" customWidth="1"/>
    <col min="3587" max="3587" width="13.140625" bestFit="1" customWidth="1"/>
    <col min="3588" max="3588" width="22.42578125" bestFit="1" customWidth="1"/>
    <col min="3589" max="3589" width="26.42578125" bestFit="1" customWidth="1"/>
    <col min="3590" max="3590" width="9.28515625" bestFit="1" customWidth="1"/>
    <col min="3591" max="3591" width="19.85546875" bestFit="1" customWidth="1"/>
    <col min="3592" max="3592" width="23" bestFit="1" customWidth="1"/>
    <col min="3593" max="3593" width="23.140625" bestFit="1" customWidth="1"/>
    <col min="3594" max="3594" width="12.28515625" bestFit="1" customWidth="1"/>
    <col min="3842" max="3842" width="39" customWidth="1"/>
    <col min="3843" max="3843" width="13.140625" bestFit="1" customWidth="1"/>
    <col min="3844" max="3844" width="22.42578125" bestFit="1" customWidth="1"/>
    <col min="3845" max="3845" width="26.42578125" bestFit="1" customWidth="1"/>
    <col min="3846" max="3846" width="9.28515625" bestFit="1" customWidth="1"/>
    <col min="3847" max="3847" width="19.85546875" bestFit="1" customWidth="1"/>
    <col min="3848" max="3848" width="23" bestFit="1" customWidth="1"/>
    <col min="3849" max="3849" width="23.140625" bestFit="1" customWidth="1"/>
    <col min="3850" max="3850" width="12.28515625" bestFit="1" customWidth="1"/>
    <col min="4098" max="4098" width="39" customWidth="1"/>
    <col min="4099" max="4099" width="13.140625" bestFit="1" customWidth="1"/>
    <col min="4100" max="4100" width="22.42578125" bestFit="1" customWidth="1"/>
    <col min="4101" max="4101" width="26.42578125" bestFit="1" customWidth="1"/>
    <col min="4102" max="4102" width="9.28515625" bestFit="1" customWidth="1"/>
    <col min="4103" max="4103" width="19.85546875" bestFit="1" customWidth="1"/>
    <col min="4104" max="4104" width="23" bestFit="1" customWidth="1"/>
    <col min="4105" max="4105" width="23.140625" bestFit="1" customWidth="1"/>
    <col min="4106" max="4106" width="12.28515625" bestFit="1" customWidth="1"/>
    <col min="4354" max="4354" width="39" customWidth="1"/>
    <col min="4355" max="4355" width="13.140625" bestFit="1" customWidth="1"/>
    <col min="4356" max="4356" width="22.42578125" bestFit="1" customWidth="1"/>
    <col min="4357" max="4357" width="26.42578125" bestFit="1" customWidth="1"/>
    <col min="4358" max="4358" width="9.28515625" bestFit="1" customWidth="1"/>
    <col min="4359" max="4359" width="19.85546875" bestFit="1" customWidth="1"/>
    <col min="4360" max="4360" width="23" bestFit="1" customWidth="1"/>
    <col min="4361" max="4361" width="23.140625" bestFit="1" customWidth="1"/>
    <col min="4362" max="4362" width="12.28515625" bestFit="1" customWidth="1"/>
    <col min="4610" max="4610" width="39" customWidth="1"/>
    <col min="4611" max="4611" width="13.140625" bestFit="1" customWidth="1"/>
    <col min="4612" max="4612" width="22.42578125" bestFit="1" customWidth="1"/>
    <col min="4613" max="4613" width="26.42578125" bestFit="1" customWidth="1"/>
    <col min="4614" max="4614" width="9.28515625" bestFit="1" customWidth="1"/>
    <col min="4615" max="4615" width="19.85546875" bestFit="1" customWidth="1"/>
    <col min="4616" max="4616" width="23" bestFit="1" customWidth="1"/>
    <col min="4617" max="4617" width="23.140625" bestFit="1" customWidth="1"/>
    <col min="4618" max="4618" width="12.28515625" bestFit="1" customWidth="1"/>
    <col min="4866" max="4866" width="39" customWidth="1"/>
    <col min="4867" max="4867" width="13.140625" bestFit="1" customWidth="1"/>
    <col min="4868" max="4868" width="22.42578125" bestFit="1" customWidth="1"/>
    <col min="4869" max="4869" width="26.42578125" bestFit="1" customWidth="1"/>
    <col min="4870" max="4870" width="9.28515625" bestFit="1" customWidth="1"/>
    <col min="4871" max="4871" width="19.85546875" bestFit="1" customWidth="1"/>
    <col min="4872" max="4872" width="23" bestFit="1" customWidth="1"/>
    <col min="4873" max="4873" width="23.140625" bestFit="1" customWidth="1"/>
    <col min="4874" max="4874" width="12.28515625" bestFit="1" customWidth="1"/>
    <col min="5122" max="5122" width="39" customWidth="1"/>
    <col min="5123" max="5123" width="13.140625" bestFit="1" customWidth="1"/>
    <col min="5124" max="5124" width="22.42578125" bestFit="1" customWidth="1"/>
    <col min="5125" max="5125" width="26.42578125" bestFit="1" customWidth="1"/>
    <col min="5126" max="5126" width="9.28515625" bestFit="1" customWidth="1"/>
    <col min="5127" max="5127" width="19.85546875" bestFit="1" customWidth="1"/>
    <col min="5128" max="5128" width="23" bestFit="1" customWidth="1"/>
    <col min="5129" max="5129" width="23.140625" bestFit="1" customWidth="1"/>
    <col min="5130" max="5130" width="12.28515625" bestFit="1" customWidth="1"/>
    <col min="5378" max="5378" width="39" customWidth="1"/>
    <col min="5379" max="5379" width="13.140625" bestFit="1" customWidth="1"/>
    <col min="5380" max="5380" width="22.42578125" bestFit="1" customWidth="1"/>
    <col min="5381" max="5381" width="26.42578125" bestFit="1" customWidth="1"/>
    <col min="5382" max="5382" width="9.28515625" bestFit="1" customWidth="1"/>
    <col min="5383" max="5383" width="19.85546875" bestFit="1" customWidth="1"/>
    <col min="5384" max="5384" width="23" bestFit="1" customWidth="1"/>
    <col min="5385" max="5385" width="23.140625" bestFit="1" customWidth="1"/>
    <col min="5386" max="5386" width="12.28515625" bestFit="1" customWidth="1"/>
    <col min="5634" max="5634" width="39" customWidth="1"/>
    <col min="5635" max="5635" width="13.140625" bestFit="1" customWidth="1"/>
    <col min="5636" max="5636" width="22.42578125" bestFit="1" customWidth="1"/>
    <col min="5637" max="5637" width="26.42578125" bestFit="1" customWidth="1"/>
    <col min="5638" max="5638" width="9.28515625" bestFit="1" customWidth="1"/>
    <col min="5639" max="5639" width="19.85546875" bestFit="1" customWidth="1"/>
    <col min="5640" max="5640" width="23" bestFit="1" customWidth="1"/>
    <col min="5641" max="5641" width="23.140625" bestFit="1" customWidth="1"/>
    <col min="5642" max="5642" width="12.28515625" bestFit="1" customWidth="1"/>
    <col min="5890" max="5890" width="39" customWidth="1"/>
    <col min="5891" max="5891" width="13.140625" bestFit="1" customWidth="1"/>
    <col min="5892" max="5892" width="22.42578125" bestFit="1" customWidth="1"/>
    <col min="5893" max="5893" width="26.42578125" bestFit="1" customWidth="1"/>
    <col min="5894" max="5894" width="9.28515625" bestFit="1" customWidth="1"/>
    <col min="5895" max="5895" width="19.85546875" bestFit="1" customWidth="1"/>
    <col min="5896" max="5896" width="23" bestFit="1" customWidth="1"/>
    <col min="5897" max="5897" width="23.140625" bestFit="1" customWidth="1"/>
    <col min="5898" max="5898" width="12.28515625" bestFit="1" customWidth="1"/>
    <col min="6146" max="6146" width="39" customWidth="1"/>
    <col min="6147" max="6147" width="13.140625" bestFit="1" customWidth="1"/>
    <col min="6148" max="6148" width="22.42578125" bestFit="1" customWidth="1"/>
    <col min="6149" max="6149" width="26.42578125" bestFit="1" customWidth="1"/>
    <col min="6150" max="6150" width="9.28515625" bestFit="1" customWidth="1"/>
    <col min="6151" max="6151" width="19.85546875" bestFit="1" customWidth="1"/>
    <col min="6152" max="6152" width="23" bestFit="1" customWidth="1"/>
    <col min="6153" max="6153" width="23.140625" bestFit="1" customWidth="1"/>
    <col min="6154" max="6154" width="12.28515625" bestFit="1" customWidth="1"/>
    <col min="6402" max="6402" width="39" customWidth="1"/>
    <col min="6403" max="6403" width="13.140625" bestFit="1" customWidth="1"/>
    <col min="6404" max="6404" width="22.42578125" bestFit="1" customWidth="1"/>
    <col min="6405" max="6405" width="26.42578125" bestFit="1" customWidth="1"/>
    <col min="6406" max="6406" width="9.28515625" bestFit="1" customWidth="1"/>
    <col min="6407" max="6407" width="19.85546875" bestFit="1" customWidth="1"/>
    <col min="6408" max="6408" width="23" bestFit="1" customWidth="1"/>
    <col min="6409" max="6409" width="23.140625" bestFit="1" customWidth="1"/>
    <col min="6410" max="6410" width="12.28515625" bestFit="1" customWidth="1"/>
    <col min="6658" max="6658" width="39" customWidth="1"/>
    <col min="6659" max="6659" width="13.140625" bestFit="1" customWidth="1"/>
    <col min="6660" max="6660" width="22.42578125" bestFit="1" customWidth="1"/>
    <col min="6661" max="6661" width="26.42578125" bestFit="1" customWidth="1"/>
    <col min="6662" max="6662" width="9.28515625" bestFit="1" customWidth="1"/>
    <col min="6663" max="6663" width="19.85546875" bestFit="1" customWidth="1"/>
    <col min="6664" max="6664" width="23" bestFit="1" customWidth="1"/>
    <col min="6665" max="6665" width="23.140625" bestFit="1" customWidth="1"/>
    <col min="6666" max="6666" width="12.28515625" bestFit="1" customWidth="1"/>
    <col min="6914" max="6914" width="39" customWidth="1"/>
    <col min="6915" max="6915" width="13.140625" bestFit="1" customWidth="1"/>
    <col min="6916" max="6916" width="22.42578125" bestFit="1" customWidth="1"/>
    <col min="6917" max="6917" width="26.42578125" bestFit="1" customWidth="1"/>
    <col min="6918" max="6918" width="9.28515625" bestFit="1" customWidth="1"/>
    <col min="6919" max="6919" width="19.85546875" bestFit="1" customWidth="1"/>
    <col min="6920" max="6920" width="23" bestFit="1" customWidth="1"/>
    <col min="6921" max="6921" width="23.140625" bestFit="1" customWidth="1"/>
    <col min="6922" max="6922" width="12.28515625" bestFit="1" customWidth="1"/>
    <col min="7170" max="7170" width="39" customWidth="1"/>
    <col min="7171" max="7171" width="13.140625" bestFit="1" customWidth="1"/>
    <col min="7172" max="7172" width="22.42578125" bestFit="1" customWidth="1"/>
    <col min="7173" max="7173" width="26.42578125" bestFit="1" customWidth="1"/>
    <col min="7174" max="7174" width="9.28515625" bestFit="1" customWidth="1"/>
    <col min="7175" max="7175" width="19.85546875" bestFit="1" customWidth="1"/>
    <col min="7176" max="7176" width="23" bestFit="1" customWidth="1"/>
    <col min="7177" max="7177" width="23.140625" bestFit="1" customWidth="1"/>
    <col min="7178" max="7178" width="12.28515625" bestFit="1" customWidth="1"/>
    <col min="7426" max="7426" width="39" customWidth="1"/>
    <col min="7427" max="7427" width="13.140625" bestFit="1" customWidth="1"/>
    <col min="7428" max="7428" width="22.42578125" bestFit="1" customWidth="1"/>
    <col min="7429" max="7429" width="26.42578125" bestFit="1" customWidth="1"/>
    <col min="7430" max="7430" width="9.28515625" bestFit="1" customWidth="1"/>
    <col min="7431" max="7431" width="19.85546875" bestFit="1" customWidth="1"/>
    <col min="7432" max="7432" width="23" bestFit="1" customWidth="1"/>
    <col min="7433" max="7433" width="23.140625" bestFit="1" customWidth="1"/>
    <col min="7434" max="7434" width="12.28515625" bestFit="1" customWidth="1"/>
    <col min="7682" max="7682" width="39" customWidth="1"/>
    <col min="7683" max="7683" width="13.140625" bestFit="1" customWidth="1"/>
    <col min="7684" max="7684" width="22.42578125" bestFit="1" customWidth="1"/>
    <col min="7685" max="7685" width="26.42578125" bestFit="1" customWidth="1"/>
    <col min="7686" max="7686" width="9.28515625" bestFit="1" customWidth="1"/>
    <col min="7687" max="7687" width="19.85546875" bestFit="1" customWidth="1"/>
    <col min="7688" max="7688" width="23" bestFit="1" customWidth="1"/>
    <col min="7689" max="7689" width="23.140625" bestFit="1" customWidth="1"/>
    <col min="7690" max="7690" width="12.28515625" bestFit="1" customWidth="1"/>
    <col min="7938" max="7938" width="39" customWidth="1"/>
    <col min="7939" max="7939" width="13.140625" bestFit="1" customWidth="1"/>
    <col min="7940" max="7940" width="22.42578125" bestFit="1" customWidth="1"/>
    <col min="7941" max="7941" width="26.42578125" bestFit="1" customWidth="1"/>
    <col min="7942" max="7942" width="9.28515625" bestFit="1" customWidth="1"/>
    <col min="7943" max="7943" width="19.85546875" bestFit="1" customWidth="1"/>
    <col min="7944" max="7944" width="23" bestFit="1" customWidth="1"/>
    <col min="7945" max="7945" width="23.140625" bestFit="1" customWidth="1"/>
    <col min="7946" max="7946" width="12.28515625" bestFit="1" customWidth="1"/>
    <col min="8194" max="8194" width="39" customWidth="1"/>
    <col min="8195" max="8195" width="13.140625" bestFit="1" customWidth="1"/>
    <col min="8196" max="8196" width="22.42578125" bestFit="1" customWidth="1"/>
    <col min="8197" max="8197" width="26.42578125" bestFit="1" customWidth="1"/>
    <col min="8198" max="8198" width="9.28515625" bestFit="1" customWidth="1"/>
    <col min="8199" max="8199" width="19.85546875" bestFit="1" customWidth="1"/>
    <col min="8200" max="8200" width="23" bestFit="1" customWidth="1"/>
    <col min="8201" max="8201" width="23.140625" bestFit="1" customWidth="1"/>
    <col min="8202" max="8202" width="12.28515625" bestFit="1" customWidth="1"/>
    <col min="8450" max="8450" width="39" customWidth="1"/>
    <col min="8451" max="8451" width="13.140625" bestFit="1" customWidth="1"/>
    <col min="8452" max="8452" width="22.42578125" bestFit="1" customWidth="1"/>
    <col min="8453" max="8453" width="26.42578125" bestFit="1" customWidth="1"/>
    <col min="8454" max="8454" width="9.28515625" bestFit="1" customWidth="1"/>
    <col min="8455" max="8455" width="19.85546875" bestFit="1" customWidth="1"/>
    <col min="8456" max="8456" width="23" bestFit="1" customWidth="1"/>
    <col min="8457" max="8457" width="23.140625" bestFit="1" customWidth="1"/>
    <col min="8458" max="8458" width="12.28515625" bestFit="1" customWidth="1"/>
    <col min="8706" max="8706" width="39" customWidth="1"/>
    <col min="8707" max="8707" width="13.140625" bestFit="1" customWidth="1"/>
    <col min="8708" max="8708" width="22.42578125" bestFit="1" customWidth="1"/>
    <col min="8709" max="8709" width="26.42578125" bestFit="1" customWidth="1"/>
    <col min="8710" max="8710" width="9.28515625" bestFit="1" customWidth="1"/>
    <col min="8711" max="8711" width="19.85546875" bestFit="1" customWidth="1"/>
    <col min="8712" max="8712" width="23" bestFit="1" customWidth="1"/>
    <col min="8713" max="8713" width="23.140625" bestFit="1" customWidth="1"/>
    <col min="8714" max="8714" width="12.28515625" bestFit="1" customWidth="1"/>
    <col min="8962" max="8962" width="39" customWidth="1"/>
    <col min="8963" max="8963" width="13.140625" bestFit="1" customWidth="1"/>
    <col min="8964" max="8964" width="22.42578125" bestFit="1" customWidth="1"/>
    <col min="8965" max="8965" width="26.42578125" bestFit="1" customWidth="1"/>
    <col min="8966" max="8966" width="9.28515625" bestFit="1" customWidth="1"/>
    <col min="8967" max="8967" width="19.85546875" bestFit="1" customWidth="1"/>
    <col min="8968" max="8968" width="23" bestFit="1" customWidth="1"/>
    <col min="8969" max="8969" width="23.140625" bestFit="1" customWidth="1"/>
    <col min="8970" max="8970" width="12.28515625" bestFit="1" customWidth="1"/>
    <col min="9218" max="9218" width="39" customWidth="1"/>
    <col min="9219" max="9219" width="13.140625" bestFit="1" customWidth="1"/>
    <col min="9220" max="9220" width="22.42578125" bestFit="1" customWidth="1"/>
    <col min="9221" max="9221" width="26.42578125" bestFit="1" customWidth="1"/>
    <col min="9222" max="9222" width="9.28515625" bestFit="1" customWidth="1"/>
    <col min="9223" max="9223" width="19.85546875" bestFit="1" customWidth="1"/>
    <col min="9224" max="9224" width="23" bestFit="1" customWidth="1"/>
    <col min="9225" max="9225" width="23.140625" bestFit="1" customWidth="1"/>
    <col min="9226" max="9226" width="12.28515625" bestFit="1" customWidth="1"/>
    <col min="9474" max="9474" width="39" customWidth="1"/>
    <col min="9475" max="9475" width="13.140625" bestFit="1" customWidth="1"/>
    <col min="9476" max="9476" width="22.42578125" bestFit="1" customWidth="1"/>
    <col min="9477" max="9477" width="26.42578125" bestFit="1" customWidth="1"/>
    <col min="9478" max="9478" width="9.28515625" bestFit="1" customWidth="1"/>
    <col min="9479" max="9479" width="19.85546875" bestFit="1" customWidth="1"/>
    <col min="9480" max="9480" width="23" bestFit="1" customWidth="1"/>
    <col min="9481" max="9481" width="23.140625" bestFit="1" customWidth="1"/>
    <col min="9482" max="9482" width="12.28515625" bestFit="1" customWidth="1"/>
    <col min="9730" max="9730" width="39" customWidth="1"/>
    <col min="9731" max="9731" width="13.140625" bestFit="1" customWidth="1"/>
    <col min="9732" max="9732" width="22.42578125" bestFit="1" customWidth="1"/>
    <col min="9733" max="9733" width="26.42578125" bestFit="1" customWidth="1"/>
    <col min="9734" max="9734" width="9.28515625" bestFit="1" customWidth="1"/>
    <col min="9735" max="9735" width="19.85546875" bestFit="1" customWidth="1"/>
    <col min="9736" max="9736" width="23" bestFit="1" customWidth="1"/>
    <col min="9737" max="9737" width="23.140625" bestFit="1" customWidth="1"/>
    <col min="9738" max="9738" width="12.28515625" bestFit="1" customWidth="1"/>
    <col min="9986" max="9986" width="39" customWidth="1"/>
    <col min="9987" max="9987" width="13.140625" bestFit="1" customWidth="1"/>
    <col min="9988" max="9988" width="22.42578125" bestFit="1" customWidth="1"/>
    <col min="9989" max="9989" width="26.42578125" bestFit="1" customWidth="1"/>
    <col min="9990" max="9990" width="9.28515625" bestFit="1" customWidth="1"/>
    <col min="9991" max="9991" width="19.85546875" bestFit="1" customWidth="1"/>
    <col min="9992" max="9992" width="23" bestFit="1" customWidth="1"/>
    <col min="9993" max="9993" width="23.140625" bestFit="1" customWidth="1"/>
    <col min="9994" max="9994" width="12.28515625" bestFit="1" customWidth="1"/>
    <col min="10242" max="10242" width="39" customWidth="1"/>
    <col min="10243" max="10243" width="13.140625" bestFit="1" customWidth="1"/>
    <col min="10244" max="10244" width="22.42578125" bestFit="1" customWidth="1"/>
    <col min="10245" max="10245" width="26.42578125" bestFit="1" customWidth="1"/>
    <col min="10246" max="10246" width="9.28515625" bestFit="1" customWidth="1"/>
    <col min="10247" max="10247" width="19.85546875" bestFit="1" customWidth="1"/>
    <col min="10248" max="10248" width="23" bestFit="1" customWidth="1"/>
    <col min="10249" max="10249" width="23.140625" bestFit="1" customWidth="1"/>
    <col min="10250" max="10250" width="12.28515625" bestFit="1" customWidth="1"/>
    <col min="10498" max="10498" width="39" customWidth="1"/>
    <col min="10499" max="10499" width="13.140625" bestFit="1" customWidth="1"/>
    <col min="10500" max="10500" width="22.42578125" bestFit="1" customWidth="1"/>
    <col min="10501" max="10501" width="26.42578125" bestFit="1" customWidth="1"/>
    <col min="10502" max="10502" width="9.28515625" bestFit="1" customWidth="1"/>
    <col min="10503" max="10503" width="19.85546875" bestFit="1" customWidth="1"/>
    <col min="10504" max="10504" width="23" bestFit="1" customWidth="1"/>
    <col min="10505" max="10505" width="23.140625" bestFit="1" customWidth="1"/>
    <col min="10506" max="10506" width="12.28515625" bestFit="1" customWidth="1"/>
    <col min="10754" max="10754" width="39" customWidth="1"/>
    <col min="10755" max="10755" width="13.140625" bestFit="1" customWidth="1"/>
    <col min="10756" max="10756" width="22.42578125" bestFit="1" customWidth="1"/>
    <col min="10757" max="10757" width="26.42578125" bestFit="1" customWidth="1"/>
    <col min="10758" max="10758" width="9.28515625" bestFit="1" customWidth="1"/>
    <col min="10759" max="10759" width="19.85546875" bestFit="1" customWidth="1"/>
    <col min="10760" max="10760" width="23" bestFit="1" customWidth="1"/>
    <col min="10761" max="10761" width="23.140625" bestFit="1" customWidth="1"/>
    <col min="10762" max="10762" width="12.28515625" bestFit="1" customWidth="1"/>
    <col min="11010" max="11010" width="39" customWidth="1"/>
    <col min="11011" max="11011" width="13.140625" bestFit="1" customWidth="1"/>
    <col min="11012" max="11012" width="22.42578125" bestFit="1" customWidth="1"/>
    <col min="11013" max="11013" width="26.42578125" bestFit="1" customWidth="1"/>
    <col min="11014" max="11014" width="9.28515625" bestFit="1" customWidth="1"/>
    <col min="11015" max="11015" width="19.85546875" bestFit="1" customWidth="1"/>
    <col min="11016" max="11016" width="23" bestFit="1" customWidth="1"/>
    <col min="11017" max="11017" width="23.140625" bestFit="1" customWidth="1"/>
    <col min="11018" max="11018" width="12.28515625" bestFit="1" customWidth="1"/>
    <col min="11266" max="11266" width="39" customWidth="1"/>
    <col min="11267" max="11267" width="13.140625" bestFit="1" customWidth="1"/>
    <col min="11268" max="11268" width="22.42578125" bestFit="1" customWidth="1"/>
    <col min="11269" max="11269" width="26.42578125" bestFit="1" customWidth="1"/>
    <col min="11270" max="11270" width="9.28515625" bestFit="1" customWidth="1"/>
    <col min="11271" max="11271" width="19.85546875" bestFit="1" customWidth="1"/>
    <col min="11272" max="11272" width="23" bestFit="1" customWidth="1"/>
    <col min="11273" max="11273" width="23.140625" bestFit="1" customWidth="1"/>
    <col min="11274" max="11274" width="12.28515625" bestFit="1" customWidth="1"/>
    <col min="11522" max="11522" width="39" customWidth="1"/>
    <col min="11523" max="11523" width="13.140625" bestFit="1" customWidth="1"/>
    <col min="11524" max="11524" width="22.42578125" bestFit="1" customWidth="1"/>
    <col min="11525" max="11525" width="26.42578125" bestFit="1" customWidth="1"/>
    <col min="11526" max="11526" width="9.28515625" bestFit="1" customWidth="1"/>
    <col min="11527" max="11527" width="19.85546875" bestFit="1" customWidth="1"/>
    <col min="11528" max="11528" width="23" bestFit="1" customWidth="1"/>
    <col min="11529" max="11529" width="23.140625" bestFit="1" customWidth="1"/>
    <col min="11530" max="11530" width="12.28515625" bestFit="1" customWidth="1"/>
    <col min="11778" max="11778" width="39" customWidth="1"/>
    <col min="11779" max="11779" width="13.140625" bestFit="1" customWidth="1"/>
    <col min="11780" max="11780" width="22.42578125" bestFit="1" customWidth="1"/>
    <col min="11781" max="11781" width="26.42578125" bestFit="1" customWidth="1"/>
    <col min="11782" max="11782" width="9.28515625" bestFit="1" customWidth="1"/>
    <col min="11783" max="11783" width="19.85546875" bestFit="1" customWidth="1"/>
    <col min="11784" max="11784" width="23" bestFit="1" customWidth="1"/>
    <col min="11785" max="11785" width="23.140625" bestFit="1" customWidth="1"/>
    <col min="11786" max="11786" width="12.28515625" bestFit="1" customWidth="1"/>
    <col min="12034" max="12034" width="39" customWidth="1"/>
    <col min="12035" max="12035" width="13.140625" bestFit="1" customWidth="1"/>
    <col min="12036" max="12036" width="22.42578125" bestFit="1" customWidth="1"/>
    <col min="12037" max="12037" width="26.42578125" bestFit="1" customWidth="1"/>
    <col min="12038" max="12038" width="9.28515625" bestFit="1" customWidth="1"/>
    <col min="12039" max="12039" width="19.85546875" bestFit="1" customWidth="1"/>
    <col min="12040" max="12040" width="23" bestFit="1" customWidth="1"/>
    <col min="12041" max="12041" width="23.140625" bestFit="1" customWidth="1"/>
    <col min="12042" max="12042" width="12.28515625" bestFit="1" customWidth="1"/>
    <col min="12290" max="12290" width="39" customWidth="1"/>
    <col min="12291" max="12291" width="13.140625" bestFit="1" customWidth="1"/>
    <col min="12292" max="12292" width="22.42578125" bestFit="1" customWidth="1"/>
    <col min="12293" max="12293" width="26.42578125" bestFit="1" customWidth="1"/>
    <col min="12294" max="12294" width="9.28515625" bestFit="1" customWidth="1"/>
    <col min="12295" max="12295" width="19.85546875" bestFit="1" customWidth="1"/>
    <col min="12296" max="12296" width="23" bestFit="1" customWidth="1"/>
    <col min="12297" max="12297" width="23.140625" bestFit="1" customWidth="1"/>
    <col min="12298" max="12298" width="12.28515625" bestFit="1" customWidth="1"/>
    <col min="12546" max="12546" width="39" customWidth="1"/>
    <col min="12547" max="12547" width="13.140625" bestFit="1" customWidth="1"/>
    <col min="12548" max="12548" width="22.42578125" bestFit="1" customWidth="1"/>
    <col min="12549" max="12549" width="26.42578125" bestFit="1" customWidth="1"/>
    <col min="12550" max="12550" width="9.28515625" bestFit="1" customWidth="1"/>
    <col min="12551" max="12551" width="19.85546875" bestFit="1" customWidth="1"/>
    <col min="12552" max="12552" width="23" bestFit="1" customWidth="1"/>
    <col min="12553" max="12553" width="23.140625" bestFit="1" customWidth="1"/>
    <col min="12554" max="12554" width="12.28515625" bestFit="1" customWidth="1"/>
    <col min="12802" max="12802" width="39" customWidth="1"/>
    <col min="12803" max="12803" width="13.140625" bestFit="1" customWidth="1"/>
    <col min="12804" max="12804" width="22.42578125" bestFit="1" customWidth="1"/>
    <col min="12805" max="12805" width="26.42578125" bestFit="1" customWidth="1"/>
    <col min="12806" max="12806" width="9.28515625" bestFit="1" customWidth="1"/>
    <col min="12807" max="12807" width="19.85546875" bestFit="1" customWidth="1"/>
    <col min="12808" max="12808" width="23" bestFit="1" customWidth="1"/>
    <col min="12809" max="12809" width="23.140625" bestFit="1" customWidth="1"/>
    <col min="12810" max="12810" width="12.28515625" bestFit="1" customWidth="1"/>
    <col min="13058" max="13058" width="39" customWidth="1"/>
    <col min="13059" max="13059" width="13.140625" bestFit="1" customWidth="1"/>
    <col min="13060" max="13060" width="22.42578125" bestFit="1" customWidth="1"/>
    <col min="13061" max="13061" width="26.42578125" bestFit="1" customWidth="1"/>
    <col min="13062" max="13062" width="9.28515625" bestFit="1" customWidth="1"/>
    <col min="13063" max="13063" width="19.85546875" bestFit="1" customWidth="1"/>
    <col min="13064" max="13064" width="23" bestFit="1" customWidth="1"/>
    <col min="13065" max="13065" width="23.140625" bestFit="1" customWidth="1"/>
    <col min="13066" max="13066" width="12.28515625" bestFit="1" customWidth="1"/>
    <col min="13314" max="13314" width="39" customWidth="1"/>
    <col min="13315" max="13315" width="13.140625" bestFit="1" customWidth="1"/>
    <col min="13316" max="13316" width="22.42578125" bestFit="1" customWidth="1"/>
    <col min="13317" max="13317" width="26.42578125" bestFit="1" customWidth="1"/>
    <col min="13318" max="13318" width="9.28515625" bestFit="1" customWidth="1"/>
    <col min="13319" max="13319" width="19.85546875" bestFit="1" customWidth="1"/>
    <col min="13320" max="13320" width="23" bestFit="1" customWidth="1"/>
    <col min="13321" max="13321" width="23.140625" bestFit="1" customWidth="1"/>
    <col min="13322" max="13322" width="12.28515625" bestFit="1" customWidth="1"/>
    <col min="13570" max="13570" width="39" customWidth="1"/>
    <col min="13571" max="13571" width="13.140625" bestFit="1" customWidth="1"/>
    <col min="13572" max="13572" width="22.42578125" bestFit="1" customWidth="1"/>
    <col min="13573" max="13573" width="26.42578125" bestFit="1" customWidth="1"/>
    <col min="13574" max="13574" width="9.28515625" bestFit="1" customWidth="1"/>
    <col min="13575" max="13575" width="19.85546875" bestFit="1" customWidth="1"/>
    <col min="13576" max="13576" width="23" bestFit="1" customWidth="1"/>
    <col min="13577" max="13577" width="23.140625" bestFit="1" customWidth="1"/>
    <col min="13578" max="13578" width="12.28515625" bestFit="1" customWidth="1"/>
    <col min="13826" max="13826" width="39" customWidth="1"/>
    <col min="13827" max="13827" width="13.140625" bestFit="1" customWidth="1"/>
    <col min="13828" max="13828" width="22.42578125" bestFit="1" customWidth="1"/>
    <col min="13829" max="13829" width="26.42578125" bestFit="1" customWidth="1"/>
    <col min="13830" max="13830" width="9.28515625" bestFit="1" customWidth="1"/>
    <col min="13831" max="13831" width="19.85546875" bestFit="1" customWidth="1"/>
    <col min="13832" max="13832" width="23" bestFit="1" customWidth="1"/>
    <col min="13833" max="13833" width="23.140625" bestFit="1" customWidth="1"/>
    <col min="13834" max="13834" width="12.28515625" bestFit="1" customWidth="1"/>
    <col min="14082" max="14082" width="39" customWidth="1"/>
    <col min="14083" max="14083" width="13.140625" bestFit="1" customWidth="1"/>
    <col min="14084" max="14084" width="22.42578125" bestFit="1" customWidth="1"/>
    <col min="14085" max="14085" width="26.42578125" bestFit="1" customWidth="1"/>
    <col min="14086" max="14086" width="9.28515625" bestFit="1" customWidth="1"/>
    <col min="14087" max="14087" width="19.85546875" bestFit="1" customWidth="1"/>
    <col min="14088" max="14088" width="23" bestFit="1" customWidth="1"/>
    <col min="14089" max="14089" width="23.140625" bestFit="1" customWidth="1"/>
    <col min="14090" max="14090" width="12.28515625" bestFit="1" customWidth="1"/>
    <col min="14338" max="14338" width="39" customWidth="1"/>
    <col min="14339" max="14339" width="13.140625" bestFit="1" customWidth="1"/>
    <col min="14340" max="14340" width="22.42578125" bestFit="1" customWidth="1"/>
    <col min="14341" max="14341" width="26.42578125" bestFit="1" customWidth="1"/>
    <col min="14342" max="14342" width="9.28515625" bestFit="1" customWidth="1"/>
    <col min="14343" max="14343" width="19.85546875" bestFit="1" customWidth="1"/>
    <col min="14344" max="14344" width="23" bestFit="1" customWidth="1"/>
    <col min="14345" max="14345" width="23.140625" bestFit="1" customWidth="1"/>
    <col min="14346" max="14346" width="12.28515625" bestFit="1" customWidth="1"/>
    <col min="14594" max="14594" width="39" customWidth="1"/>
    <col min="14595" max="14595" width="13.140625" bestFit="1" customWidth="1"/>
    <col min="14596" max="14596" width="22.42578125" bestFit="1" customWidth="1"/>
    <col min="14597" max="14597" width="26.42578125" bestFit="1" customWidth="1"/>
    <col min="14598" max="14598" width="9.28515625" bestFit="1" customWidth="1"/>
    <col min="14599" max="14599" width="19.85546875" bestFit="1" customWidth="1"/>
    <col min="14600" max="14600" width="23" bestFit="1" customWidth="1"/>
    <col min="14601" max="14601" width="23.140625" bestFit="1" customWidth="1"/>
    <col min="14602" max="14602" width="12.28515625" bestFit="1" customWidth="1"/>
    <col min="14850" max="14850" width="39" customWidth="1"/>
    <col min="14851" max="14851" width="13.140625" bestFit="1" customWidth="1"/>
    <col min="14852" max="14852" width="22.42578125" bestFit="1" customWidth="1"/>
    <col min="14853" max="14853" width="26.42578125" bestFit="1" customWidth="1"/>
    <col min="14854" max="14854" width="9.28515625" bestFit="1" customWidth="1"/>
    <col min="14855" max="14855" width="19.85546875" bestFit="1" customWidth="1"/>
    <col min="14856" max="14856" width="23" bestFit="1" customWidth="1"/>
    <col min="14857" max="14857" width="23.140625" bestFit="1" customWidth="1"/>
    <col min="14858" max="14858" width="12.28515625" bestFit="1" customWidth="1"/>
    <col min="15106" max="15106" width="39" customWidth="1"/>
    <col min="15107" max="15107" width="13.140625" bestFit="1" customWidth="1"/>
    <col min="15108" max="15108" width="22.42578125" bestFit="1" customWidth="1"/>
    <col min="15109" max="15109" width="26.42578125" bestFit="1" customWidth="1"/>
    <col min="15110" max="15110" width="9.28515625" bestFit="1" customWidth="1"/>
    <col min="15111" max="15111" width="19.85546875" bestFit="1" customWidth="1"/>
    <col min="15112" max="15112" width="23" bestFit="1" customWidth="1"/>
    <col min="15113" max="15113" width="23.140625" bestFit="1" customWidth="1"/>
    <col min="15114" max="15114" width="12.28515625" bestFit="1" customWidth="1"/>
    <col min="15362" max="15362" width="39" customWidth="1"/>
    <col min="15363" max="15363" width="13.140625" bestFit="1" customWidth="1"/>
    <col min="15364" max="15364" width="22.42578125" bestFit="1" customWidth="1"/>
    <col min="15365" max="15365" width="26.42578125" bestFit="1" customWidth="1"/>
    <col min="15366" max="15366" width="9.28515625" bestFit="1" customWidth="1"/>
    <col min="15367" max="15367" width="19.85546875" bestFit="1" customWidth="1"/>
    <col min="15368" max="15368" width="23" bestFit="1" customWidth="1"/>
    <col min="15369" max="15369" width="23.140625" bestFit="1" customWidth="1"/>
    <col min="15370" max="15370" width="12.28515625" bestFit="1" customWidth="1"/>
    <col min="15618" max="15618" width="39" customWidth="1"/>
    <col min="15619" max="15619" width="13.140625" bestFit="1" customWidth="1"/>
    <col min="15620" max="15620" width="22.42578125" bestFit="1" customWidth="1"/>
    <col min="15621" max="15621" width="26.42578125" bestFit="1" customWidth="1"/>
    <col min="15622" max="15622" width="9.28515625" bestFit="1" customWidth="1"/>
    <col min="15623" max="15623" width="19.85546875" bestFit="1" customWidth="1"/>
    <col min="15624" max="15624" width="23" bestFit="1" customWidth="1"/>
    <col min="15625" max="15625" width="23.140625" bestFit="1" customWidth="1"/>
    <col min="15626" max="15626" width="12.28515625" bestFit="1" customWidth="1"/>
    <col min="15874" max="15874" width="39" customWidth="1"/>
    <col min="15875" max="15875" width="13.140625" bestFit="1" customWidth="1"/>
    <col min="15876" max="15876" width="22.42578125" bestFit="1" customWidth="1"/>
    <col min="15877" max="15877" width="26.42578125" bestFit="1" customWidth="1"/>
    <col min="15878" max="15878" width="9.28515625" bestFit="1" customWidth="1"/>
    <col min="15879" max="15879" width="19.85546875" bestFit="1" customWidth="1"/>
    <col min="15880" max="15880" width="23" bestFit="1" customWidth="1"/>
    <col min="15881" max="15881" width="23.140625" bestFit="1" customWidth="1"/>
    <col min="15882" max="15882" width="12.28515625" bestFit="1" customWidth="1"/>
    <col min="16130" max="16130" width="39" customWidth="1"/>
    <col min="16131" max="16131" width="13.140625" bestFit="1" customWidth="1"/>
    <col min="16132" max="16132" width="22.42578125" bestFit="1" customWidth="1"/>
    <col min="16133" max="16133" width="26.42578125" bestFit="1" customWidth="1"/>
    <col min="16134" max="16134" width="9.28515625" bestFit="1" customWidth="1"/>
    <col min="16135" max="16135" width="19.85546875" bestFit="1" customWidth="1"/>
    <col min="16136" max="16136" width="23" bestFit="1" customWidth="1"/>
    <col min="16137" max="16137" width="23.140625" bestFit="1" customWidth="1"/>
    <col min="16138" max="16138" width="12.28515625" bestFit="1" customWidth="1"/>
  </cols>
  <sheetData>
    <row r="1" spans="1:11" ht="18" x14ac:dyDescent="0.25">
      <c r="A1" s="75"/>
      <c r="B1" s="137" t="s">
        <v>268</v>
      </c>
      <c r="C1" s="138"/>
      <c r="D1" s="138"/>
      <c r="E1" s="138"/>
      <c r="F1" s="138"/>
      <c r="G1" s="138"/>
      <c r="H1" s="138"/>
      <c r="I1" s="138"/>
      <c r="J1" s="138"/>
      <c r="K1" s="75"/>
    </row>
    <row r="2" spans="1:11" ht="18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5"/>
    </row>
    <row r="3" spans="1:11" ht="18" x14ac:dyDescent="0.25">
      <c r="A3" s="75"/>
      <c r="B3" s="139" t="s">
        <v>269</v>
      </c>
      <c r="C3" s="139"/>
      <c r="D3" s="139"/>
      <c r="E3" s="139"/>
      <c r="F3" s="139"/>
      <c r="G3" s="76"/>
      <c r="H3" s="140" t="s">
        <v>270</v>
      </c>
      <c r="I3" s="141"/>
      <c r="J3" s="142"/>
      <c r="K3" s="75"/>
    </row>
    <row r="4" spans="1:11" ht="18" x14ac:dyDescent="0.25">
      <c r="A4" s="75"/>
      <c r="B4" s="143" t="s">
        <v>271</v>
      </c>
      <c r="C4" s="143"/>
      <c r="D4" s="143"/>
      <c r="E4" s="143"/>
      <c r="F4" s="143"/>
      <c r="G4" s="76"/>
      <c r="H4" s="140" t="s">
        <v>272</v>
      </c>
      <c r="I4" s="141"/>
      <c r="J4" s="142"/>
      <c r="K4" s="75"/>
    </row>
    <row r="5" spans="1:11" ht="18" x14ac:dyDescent="0.25">
      <c r="A5" s="75"/>
      <c r="B5" s="140" t="s">
        <v>273</v>
      </c>
      <c r="C5" s="141"/>
      <c r="D5" s="141"/>
      <c r="E5" s="141"/>
      <c r="F5" s="142"/>
      <c r="G5" s="76"/>
      <c r="H5" s="77" t="s">
        <v>274</v>
      </c>
      <c r="I5" s="78"/>
      <c r="J5" s="79"/>
      <c r="K5" s="75"/>
    </row>
    <row r="6" spans="1:11" ht="18" x14ac:dyDescent="0.25">
      <c r="A6" s="75"/>
      <c r="B6" s="144" t="s">
        <v>275</v>
      </c>
      <c r="C6" s="145"/>
      <c r="D6" s="145"/>
      <c r="E6" s="146"/>
      <c r="F6" s="80">
        <v>10</v>
      </c>
      <c r="G6" s="76"/>
      <c r="H6" s="144" t="s">
        <v>276</v>
      </c>
      <c r="I6" s="145"/>
      <c r="J6" s="81">
        <v>0.19</v>
      </c>
      <c r="K6" s="75"/>
    </row>
    <row r="7" spans="1:11" ht="1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5"/>
    </row>
    <row r="8" spans="1:11" ht="18" x14ac:dyDescent="0.25">
      <c r="A8" s="75"/>
      <c r="B8" s="147" t="s">
        <v>277</v>
      </c>
      <c r="C8" s="148"/>
      <c r="D8" s="148"/>
      <c r="E8" s="148"/>
      <c r="F8" s="148"/>
      <c r="G8" s="148"/>
      <c r="H8" s="148"/>
      <c r="I8" s="148"/>
      <c r="J8" s="149"/>
    </row>
    <row r="9" spans="1:11" ht="18" x14ac:dyDescent="0.25">
      <c r="A9" s="75"/>
      <c r="B9" s="75"/>
      <c r="C9" s="82" t="s">
        <v>278</v>
      </c>
      <c r="D9" s="83"/>
      <c r="E9" s="82" t="s">
        <v>279</v>
      </c>
      <c r="F9" s="82" t="s">
        <v>280</v>
      </c>
      <c r="G9" s="82" t="s">
        <v>21</v>
      </c>
      <c r="H9" s="82" t="s">
        <v>281</v>
      </c>
      <c r="I9" s="82" t="s">
        <v>282</v>
      </c>
      <c r="J9" s="82" t="s">
        <v>8</v>
      </c>
      <c r="K9" s="75"/>
    </row>
    <row r="10" spans="1:11" ht="18" x14ac:dyDescent="0.25">
      <c r="A10" s="75"/>
      <c r="B10" s="84" t="s">
        <v>283</v>
      </c>
      <c r="C10" s="80">
        <v>70</v>
      </c>
      <c r="D10" s="83"/>
      <c r="E10" s="84">
        <f>+F6*2</f>
        <v>20</v>
      </c>
      <c r="F10" s="85">
        <f>+[1]DADES!$B$3</f>
        <v>0.19</v>
      </c>
      <c r="G10" s="85">
        <f>+C10*E10*F10</f>
        <v>266</v>
      </c>
      <c r="H10" s="80">
        <v>0</v>
      </c>
      <c r="I10" s="80"/>
      <c r="J10" s="85">
        <f>+G10+H10+I10</f>
        <v>266</v>
      </c>
      <c r="K10" s="75"/>
    </row>
    <row r="11" spans="1:11" ht="18" x14ac:dyDescent="0.25">
      <c r="A11" s="75"/>
      <c r="B11" s="84" t="s">
        <v>284</v>
      </c>
      <c r="C11" s="84" t="s">
        <v>13</v>
      </c>
      <c r="D11" s="84" t="s">
        <v>15</v>
      </c>
      <c r="E11" s="84" t="s">
        <v>285</v>
      </c>
      <c r="F11" s="85"/>
      <c r="G11" s="85">
        <f>+SUM(G12:G18)</f>
        <v>73.339999999999989</v>
      </c>
      <c r="H11" s="85">
        <f>+SUM(H12:H18)</f>
        <v>3.25</v>
      </c>
      <c r="I11" s="85">
        <f>+SUM(I12:I18)</f>
        <v>20</v>
      </c>
      <c r="J11" s="85">
        <f>+SUM(J12:J18)</f>
        <v>96.589999999999989</v>
      </c>
      <c r="K11" s="75"/>
    </row>
    <row r="12" spans="1:11" s="90" customFormat="1" ht="15" x14ac:dyDescent="0.2">
      <c r="A12" s="86"/>
      <c r="B12" s="86"/>
      <c r="C12" s="87"/>
      <c r="D12" s="87" t="s">
        <v>286</v>
      </c>
      <c r="E12" s="87">
        <v>150</v>
      </c>
      <c r="F12" s="88">
        <f t="shared" ref="F12:F17" si="0">$J$6</f>
        <v>0.19</v>
      </c>
      <c r="G12" s="89">
        <f t="shared" ref="G12:G17" si="1">IF(E12=0,($E$10*$F$10),((E12+$E$10)*F12))</f>
        <v>32.299999999999997</v>
      </c>
      <c r="H12" s="87"/>
      <c r="I12" s="87">
        <v>10</v>
      </c>
      <c r="J12" s="89">
        <f>+G12+H12+I12</f>
        <v>42.3</v>
      </c>
      <c r="K12" s="86"/>
    </row>
    <row r="13" spans="1:11" s="90" customFormat="1" ht="15" x14ac:dyDescent="0.2">
      <c r="A13" s="86"/>
      <c r="B13" s="86"/>
      <c r="C13" s="87"/>
      <c r="D13" s="87" t="s">
        <v>287</v>
      </c>
      <c r="E13" s="87">
        <v>20</v>
      </c>
      <c r="F13" s="88">
        <f t="shared" si="0"/>
        <v>0.19</v>
      </c>
      <c r="G13" s="89">
        <f t="shared" si="1"/>
        <v>7.6</v>
      </c>
      <c r="H13" s="87"/>
      <c r="I13" s="87"/>
      <c r="J13" s="89">
        <f t="shared" ref="J13:J18" si="2">+G13+H13+I13</f>
        <v>7.6</v>
      </c>
      <c r="K13" s="86"/>
    </row>
    <row r="14" spans="1:11" s="90" customFormat="1" ht="15" x14ac:dyDescent="0.2">
      <c r="A14" s="86"/>
      <c r="B14" s="86"/>
      <c r="C14" s="87"/>
      <c r="D14" s="87" t="s">
        <v>288</v>
      </c>
      <c r="E14" s="87">
        <v>16</v>
      </c>
      <c r="F14" s="88">
        <f t="shared" si="0"/>
        <v>0.19</v>
      </c>
      <c r="G14" s="89">
        <f t="shared" si="1"/>
        <v>6.84</v>
      </c>
      <c r="H14" s="87">
        <v>3.25</v>
      </c>
      <c r="I14" s="87">
        <v>10</v>
      </c>
      <c r="J14" s="89">
        <f t="shared" si="2"/>
        <v>20.09</v>
      </c>
      <c r="K14" s="86"/>
    </row>
    <row r="15" spans="1:11" s="90" customFormat="1" ht="15" x14ac:dyDescent="0.2">
      <c r="A15" s="86"/>
      <c r="B15" s="86"/>
      <c r="C15" s="87"/>
      <c r="D15" s="87" t="s">
        <v>289</v>
      </c>
      <c r="E15" s="87">
        <v>30</v>
      </c>
      <c r="F15" s="88">
        <f t="shared" si="0"/>
        <v>0.19</v>
      </c>
      <c r="G15" s="89">
        <f t="shared" si="1"/>
        <v>9.5</v>
      </c>
      <c r="H15" s="87"/>
      <c r="I15" s="87"/>
      <c r="J15" s="89">
        <f t="shared" si="2"/>
        <v>9.5</v>
      </c>
      <c r="K15" s="86"/>
    </row>
    <row r="16" spans="1:11" s="90" customFormat="1" ht="15" x14ac:dyDescent="0.2">
      <c r="A16" s="86"/>
      <c r="B16" s="86"/>
      <c r="C16" s="87"/>
      <c r="D16" s="87" t="s">
        <v>290</v>
      </c>
      <c r="E16" s="87">
        <v>50</v>
      </c>
      <c r="F16" s="88">
        <f t="shared" si="0"/>
        <v>0.19</v>
      </c>
      <c r="G16" s="89">
        <f t="shared" si="1"/>
        <v>13.3</v>
      </c>
      <c r="H16" s="87"/>
      <c r="I16" s="87"/>
      <c r="J16" s="89">
        <f t="shared" si="2"/>
        <v>13.3</v>
      </c>
      <c r="K16" s="86"/>
    </row>
    <row r="17" spans="1:11" s="90" customFormat="1" ht="15" x14ac:dyDescent="0.2">
      <c r="A17" s="86"/>
      <c r="B17" s="86"/>
      <c r="C17" s="87"/>
      <c r="D17" s="87" t="s">
        <v>291</v>
      </c>
      <c r="E17" s="87">
        <v>0</v>
      </c>
      <c r="F17" s="88">
        <f t="shared" si="0"/>
        <v>0.19</v>
      </c>
      <c r="G17" s="89">
        <f t="shared" si="1"/>
        <v>3.8</v>
      </c>
      <c r="H17" s="87"/>
      <c r="I17" s="87"/>
      <c r="J17" s="89">
        <f t="shared" si="2"/>
        <v>3.8</v>
      </c>
      <c r="K17" s="86"/>
    </row>
    <row r="18" spans="1:11" s="90" customFormat="1" ht="15" x14ac:dyDescent="0.2">
      <c r="A18" s="86"/>
      <c r="B18" s="86"/>
      <c r="C18" s="87"/>
      <c r="D18" s="87"/>
      <c r="E18" s="87"/>
      <c r="F18" s="88"/>
      <c r="G18" s="89"/>
      <c r="H18" s="87"/>
      <c r="I18" s="87"/>
      <c r="J18" s="89">
        <f t="shared" si="2"/>
        <v>0</v>
      </c>
      <c r="K18" s="86"/>
    </row>
    <row r="19" spans="1:11" ht="18" x14ac:dyDescent="0.25">
      <c r="A19" s="75"/>
      <c r="B19" s="84" t="s">
        <v>292</v>
      </c>
      <c r="C19" s="84" t="s">
        <v>13</v>
      </c>
      <c r="D19" s="84" t="s">
        <v>15</v>
      </c>
      <c r="E19" s="84" t="s">
        <v>285</v>
      </c>
      <c r="F19" s="85"/>
      <c r="G19" s="85"/>
      <c r="H19" s="85">
        <f>+SUM(H20:H26)</f>
        <v>0</v>
      </c>
      <c r="I19" s="85">
        <f>+SUM(I20:I26)</f>
        <v>0</v>
      </c>
      <c r="J19" s="85">
        <f>+SUM(J20:J26)</f>
        <v>42.94</v>
      </c>
      <c r="K19" s="75"/>
    </row>
    <row r="20" spans="1:11" s="90" customFormat="1" ht="15" x14ac:dyDescent="0.2">
      <c r="A20" s="86"/>
      <c r="B20" s="86"/>
      <c r="C20" s="87"/>
      <c r="D20" s="87" t="s">
        <v>293</v>
      </c>
      <c r="E20" s="87">
        <v>10</v>
      </c>
      <c r="F20" s="88">
        <f>$J$6</f>
        <v>0.19</v>
      </c>
      <c r="G20" s="89">
        <f>IF(E20=0,($E$10*$F$10),((E20+$E$10)*F20))</f>
        <v>5.7</v>
      </c>
      <c r="H20" s="87"/>
      <c r="I20" s="87"/>
      <c r="J20" s="89">
        <f>+G20+H20+I20</f>
        <v>5.7</v>
      </c>
      <c r="K20" s="86"/>
    </row>
    <row r="21" spans="1:11" s="90" customFormat="1" ht="15" x14ac:dyDescent="0.2">
      <c r="A21" s="91"/>
      <c r="B21" s="91"/>
      <c r="C21" s="87"/>
      <c r="D21" s="87" t="s">
        <v>287</v>
      </c>
      <c r="E21" s="87">
        <v>20</v>
      </c>
      <c r="F21" s="88">
        <f t="shared" ref="F21:F26" si="3">$J$6</f>
        <v>0.19</v>
      </c>
      <c r="G21" s="89">
        <f>IF(E21=0,($E$10*$F$10),((E21+$E$10)*F21))</f>
        <v>7.6</v>
      </c>
      <c r="H21" s="87"/>
      <c r="I21" s="87"/>
      <c r="J21" s="89">
        <f t="shared" ref="J21:J26" si="4">+G21+H21+I21</f>
        <v>7.6</v>
      </c>
      <c r="K21" s="86"/>
    </row>
    <row r="22" spans="1:11" s="90" customFormat="1" ht="15" x14ac:dyDescent="0.2">
      <c r="A22" s="91"/>
      <c r="B22" s="91"/>
      <c r="C22" s="87"/>
      <c r="D22" s="87" t="s">
        <v>288</v>
      </c>
      <c r="E22" s="87">
        <v>16</v>
      </c>
      <c r="F22" s="88">
        <f t="shared" si="3"/>
        <v>0.19</v>
      </c>
      <c r="G22" s="89">
        <f>IF(E22=0,($E$10*$F$10),((E22+$E$10)*F22))</f>
        <v>6.84</v>
      </c>
      <c r="H22" s="87"/>
      <c r="I22" s="87"/>
      <c r="J22" s="89">
        <f t="shared" si="4"/>
        <v>6.84</v>
      </c>
      <c r="K22" s="86"/>
    </row>
    <row r="23" spans="1:11" s="90" customFormat="1" ht="15" x14ac:dyDescent="0.2">
      <c r="A23" s="91"/>
      <c r="B23" s="91"/>
      <c r="C23" s="87"/>
      <c r="D23" s="87" t="s">
        <v>289</v>
      </c>
      <c r="E23" s="87">
        <v>30</v>
      </c>
      <c r="F23" s="88">
        <f t="shared" si="3"/>
        <v>0.19</v>
      </c>
      <c r="G23" s="89">
        <f>IF(E23=0,($E$10*$F$10),((E23+$E$10)*F23))</f>
        <v>9.5</v>
      </c>
      <c r="H23" s="87"/>
      <c r="I23" s="87"/>
      <c r="J23" s="89">
        <f t="shared" si="4"/>
        <v>9.5</v>
      </c>
      <c r="K23" s="86"/>
    </row>
    <row r="24" spans="1:11" s="90" customFormat="1" ht="15" x14ac:dyDescent="0.2">
      <c r="A24" s="91"/>
      <c r="B24" s="91"/>
      <c r="C24" s="87"/>
      <c r="D24" s="87" t="s">
        <v>290</v>
      </c>
      <c r="E24" s="87">
        <v>50</v>
      </c>
      <c r="F24" s="88">
        <f t="shared" si="3"/>
        <v>0.19</v>
      </c>
      <c r="G24" s="89">
        <f>IF(E24=0,($E$10*$F$10),((E24+$E$10)*F24))</f>
        <v>13.3</v>
      </c>
      <c r="H24" s="87"/>
      <c r="I24" s="87"/>
      <c r="J24" s="89">
        <f t="shared" si="4"/>
        <v>13.3</v>
      </c>
      <c r="K24" s="86"/>
    </row>
    <row r="25" spans="1:11" s="90" customFormat="1" ht="15" x14ac:dyDescent="0.2">
      <c r="A25" s="91"/>
      <c r="B25" s="91"/>
      <c r="C25" s="87"/>
      <c r="D25" s="87"/>
      <c r="E25" s="87"/>
      <c r="F25" s="88">
        <f t="shared" si="3"/>
        <v>0.19</v>
      </c>
      <c r="G25" s="89"/>
      <c r="H25" s="87"/>
      <c r="I25" s="87"/>
      <c r="J25" s="89">
        <f t="shared" si="4"/>
        <v>0</v>
      </c>
      <c r="K25" s="86"/>
    </row>
    <row r="26" spans="1:11" s="90" customFormat="1" ht="15" x14ac:dyDescent="0.2">
      <c r="A26" s="91"/>
      <c r="B26" s="91"/>
      <c r="C26" s="87"/>
      <c r="D26" s="87"/>
      <c r="E26" s="87"/>
      <c r="F26" s="88">
        <f t="shared" si="3"/>
        <v>0.19</v>
      </c>
      <c r="G26" s="89"/>
      <c r="H26" s="87"/>
      <c r="I26" s="87"/>
      <c r="J26" s="89">
        <f t="shared" si="4"/>
        <v>0</v>
      </c>
      <c r="K26" s="86"/>
    </row>
    <row r="27" spans="1:11" ht="18" x14ac:dyDescent="0.25">
      <c r="A27" s="92"/>
      <c r="B27" s="84" t="s">
        <v>294</v>
      </c>
      <c r="C27" s="84" t="s">
        <v>13</v>
      </c>
      <c r="D27" s="84" t="s">
        <v>15</v>
      </c>
      <c r="E27" s="84" t="s">
        <v>285</v>
      </c>
      <c r="F27" s="85"/>
      <c r="G27" s="85"/>
      <c r="H27" s="85">
        <f>+SUM(H28:H34)</f>
        <v>0</v>
      </c>
      <c r="I27" s="85">
        <f>+SUM(I28:I34)</f>
        <v>0</v>
      </c>
      <c r="J27" s="85">
        <f>+SUM(J28:J34)</f>
        <v>7.6</v>
      </c>
      <c r="K27" s="75"/>
    </row>
    <row r="28" spans="1:11" s="90" customFormat="1" ht="15" x14ac:dyDescent="0.2">
      <c r="A28" s="91"/>
      <c r="B28" s="91"/>
      <c r="C28" s="93"/>
      <c r="D28" s="87"/>
      <c r="E28" s="87"/>
      <c r="F28" s="88">
        <f>$J$6</f>
        <v>0.19</v>
      </c>
      <c r="G28" s="89">
        <f>IF(E28=0,($E$10*$F$10),((E28+$E$10)*F28))</f>
        <v>3.8</v>
      </c>
      <c r="H28" s="87"/>
      <c r="I28" s="87"/>
      <c r="J28" s="89">
        <f>+G28+H28+I28</f>
        <v>3.8</v>
      </c>
      <c r="K28" s="86"/>
    </row>
    <row r="29" spans="1:11" s="90" customFormat="1" ht="15" x14ac:dyDescent="0.2">
      <c r="A29" s="91"/>
      <c r="B29" s="91"/>
      <c r="C29" s="93"/>
      <c r="D29" s="87"/>
      <c r="E29" s="87"/>
      <c r="F29" s="88">
        <f>$J$6</f>
        <v>0.19</v>
      </c>
      <c r="G29" s="89">
        <f>IF(E29=0,($E$10*$F$10),((E29+$E$10)*F29))</f>
        <v>3.8</v>
      </c>
      <c r="H29" s="87"/>
      <c r="I29" s="87"/>
      <c r="J29" s="89">
        <f t="shared" ref="J29:J34" si="5">+G29+H29+I29</f>
        <v>3.8</v>
      </c>
      <c r="K29" s="86"/>
    </row>
    <row r="30" spans="1:11" s="90" customFormat="1" ht="15" x14ac:dyDescent="0.2">
      <c r="A30" s="91"/>
      <c r="B30" s="91"/>
      <c r="C30" s="93"/>
      <c r="D30" s="87"/>
      <c r="E30" s="87"/>
      <c r="F30" s="88"/>
      <c r="G30" s="88"/>
      <c r="H30" s="87"/>
      <c r="I30" s="87"/>
      <c r="J30" s="89">
        <f t="shared" si="5"/>
        <v>0</v>
      </c>
      <c r="K30" s="86"/>
    </row>
    <row r="31" spans="1:11" s="90" customFormat="1" ht="15" x14ac:dyDescent="0.2">
      <c r="A31" s="91"/>
      <c r="B31" s="91"/>
      <c r="C31" s="93"/>
      <c r="D31" s="87"/>
      <c r="E31" s="87"/>
      <c r="F31" s="88"/>
      <c r="G31" s="88"/>
      <c r="H31" s="87"/>
      <c r="I31" s="87"/>
      <c r="J31" s="89">
        <f t="shared" si="5"/>
        <v>0</v>
      </c>
      <c r="K31" s="86"/>
    </row>
    <row r="32" spans="1:11" s="90" customFormat="1" ht="15" x14ac:dyDescent="0.2">
      <c r="A32" s="91"/>
      <c r="B32" s="91"/>
      <c r="C32" s="93"/>
      <c r="D32" s="87"/>
      <c r="E32" s="87"/>
      <c r="F32" s="88"/>
      <c r="G32" s="88"/>
      <c r="H32" s="87"/>
      <c r="I32" s="87"/>
      <c r="J32" s="89">
        <f t="shared" si="5"/>
        <v>0</v>
      </c>
      <c r="K32" s="86"/>
    </row>
    <row r="33" spans="1:11" s="90" customFormat="1" ht="15" x14ac:dyDescent="0.2">
      <c r="A33" s="91"/>
      <c r="B33" s="91"/>
      <c r="C33" s="93"/>
      <c r="D33" s="87"/>
      <c r="E33" s="87"/>
      <c r="F33" s="88"/>
      <c r="G33" s="88"/>
      <c r="H33" s="87"/>
      <c r="I33" s="87"/>
      <c r="J33" s="89">
        <f t="shared" si="5"/>
        <v>0</v>
      </c>
      <c r="K33" s="86"/>
    </row>
    <row r="34" spans="1:11" s="90" customFormat="1" ht="15" x14ac:dyDescent="0.2">
      <c r="A34" s="91"/>
      <c r="B34" s="91"/>
      <c r="C34" s="93"/>
      <c r="D34" s="87"/>
      <c r="E34" s="87"/>
      <c r="F34" s="88"/>
      <c r="G34" s="88"/>
      <c r="H34" s="87"/>
      <c r="I34" s="87"/>
      <c r="J34" s="89">
        <f t="shared" si="5"/>
        <v>0</v>
      </c>
      <c r="K34" s="86"/>
    </row>
    <row r="35" spans="1:11" ht="18" x14ac:dyDescent="0.25">
      <c r="A35" s="92"/>
      <c r="B35" s="94" t="s">
        <v>295</v>
      </c>
      <c r="C35" s="95" t="s">
        <v>13</v>
      </c>
      <c r="D35" s="95" t="s">
        <v>15</v>
      </c>
      <c r="E35" s="150"/>
      <c r="F35" s="151"/>
      <c r="G35" s="96" t="s">
        <v>21</v>
      </c>
      <c r="H35" s="84"/>
      <c r="I35" s="84"/>
      <c r="J35" s="85">
        <f>+SUM(J36:J44)</f>
        <v>0</v>
      </c>
      <c r="K35" s="75"/>
    </row>
    <row r="36" spans="1:11" s="90" customFormat="1" ht="15" x14ac:dyDescent="0.2">
      <c r="A36" s="91"/>
      <c r="B36" s="91"/>
      <c r="C36" s="87"/>
      <c r="D36" s="87" t="s">
        <v>296</v>
      </c>
      <c r="E36" s="133"/>
      <c r="F36" s="134"/>
      <c r="G36" s="97"/>
      <c r="H36" s="98"/>
      <c r="I36" s="99"/>
      <c r="J36" s="89">
        <f>+G36+H36+I36</f>
        <v>0</v>
      </c>
      <c r="K36" s="86"/>
    </row>
    <row r="37" spans="1:11" s="90" customFormat="1" ht="15" x14ac:dyDescent="0.2">
      <c r="A37" s="91"/>
      <c r="B37" s="91"/>
      <c r="C37" s="87"/>
      <c r="D37" s="87" t="s">
        <v>297</v>
      </c>
      <c r="E37" s="133"/>
      <c r="F37" s="134"/>
      <c r="G37" s="97"/>
      <c r="H37" s="98"/>
      <c r="I37" s="100"/>
      <c r="J37" s="89">
        <f t="shared" ref="J37:J54" si="6">+G37+H37+I37</f>
        <v>0</v>
      </c>
      <c r="K37" s="86"/>
    </row>
    <row r="38" spans="1:11" s="90" customFormat="1" ht="15" x14ac:dyDescent="0.2">
      <c r="A38" s="91"/>
      <c r="B38" s="91"/>
      <c r="C38" s="87"/>
      <c r="D38" s="87" t="s">
        <v>298</v>
      </c>
      <c r="E38" s="133"/>
      <c r="F38" s="134"/>
      <c r="G38" s="97"/>
      <c r="H38" s="98"/>
      <c r="I38" s="100"/>
      <c r="J38" s="89">
        <f t="shared" si="6"/>
        <v>0</v>
      </c>
      <c r="K38" s="86"/>
    </row>
    <row r="39" spans="1:11" s="90" customFormat="1" ht="15" x14ac:dyDescent="0.2">
      <c r="A39" s="91"/>
      <c r="B39" s="91"/>
      <c r="C39" s="87"/>
      <c r="D39" s="87" t="s">
        <v>299</v>
      </c>
      <c r="E39" s="133"/>
      <c r="F39" s="134"/>
      <c r="G39" s="97"/>
      <c r="H39" s="98"/>
      <c r="I39" s="100"/>
      <c r="J39" s="89">
        <f t="shared" si="6"/>
        <v>0</v>
      </c>
      <c r="K39" s="101"/>
    </row>
    <row r="40" spans="1:11" s="90" customFormat="1" ht="15" x14ac:dyDescent="0.2">
      <c r="A40" s="91"/>
      <c r="B40" s="91"/>
      <c r="C40" s="87"/>
      <c r="D40" s="87" t="s">
        <v>300</v>
      </c>
      <c r="E40" s="135"/>
      <c r="F40" s="136"/>
      <c r="G40" s="97"/>
      <c r="H40" s="101"/>
      <c r="I40" s="101"/>
      <c r="J40" s="89">
        <f t="shared" si="6"/>
        <v>0</v>
      </c>
      <c r="K40" s="86"/>
    </row>
    <row r="41" spans="1:11" s="90" customFormat="1" ht="15" x14ac:dyDescent="0.2">
      <c r="A41" s="91"/>
      <c r="B41" s="91"/>
      <c r="C41" s="87"/>
      <c r="D41" s="87"/>
      <c r="E41" s="135"/>
      <c r="F41" s="136"/>
      <c r="G41" s="97"/>
      <c r="H41" s="98"/>
      <c r="I41" s="99"/>
      <c r="J41" s="89">
        <f t="shared" si="6"/>
        <v>0</v>
      </c>
      <c r="K41" s="86"/>
    </row>
    <row r="42" spans="1:11" s="90" customFormat="1" ht="15" x14ac:dyDescent="0.2">
      <c r="A42" s="91"/>
      <c r="B42" s="91"/>
      <c r="C42" s="87"/>
      <c r="D42" s="87"/>
      <c r="E42" s="135"/>
      <c r="F42" s="136"/>
      <c r="G42" s="97"/>
      <c r="H42" s="98"/>
      <c r="I42" s="100"/>
      <c r="J42" s="89">
        <f t="shared" si="6"/>
        <v>0</v>
      </c>
      <c r="K42" s="86"/>
    </row>
    <row r="43" spans="1:11" s="90" customFormat="1" ht="15" x14ac:dyDescent="0.2">
      <c r="A43" s="91"/>
      <c r="B43" s="91"/>
      <c r="C43" s="87"/>
      <c r="D43" s="87"/>
      <c r="E43" s="135"/>
      <c r="F43" s="136"/>
      <c r="G43" s="97"/>
      <c r="H43" s="98"/>
      <c r="I43" s="100"/>
      <c r="J43" s="89">
        <f>+G43+H43+I43</f>
        <v>0</v>
      </c>
      <c r="K43" s="86"/>
    </row>
    <row r="44" spans="1:11" s="90" customFormat="1" ht="15" x14ac:dyDescent="0.2">
      <c r="A44" s="91"/>
      <c r="B44" s="91"/>
      <c r="C44" s="87"/>
      <c r="D44" s="87"/>
      <c r="E44" s="135"/>
      <c r="F44" s="136"/>
      <c r="G44" s="97"/>
      <c r="H44" s="98"/>
      <c r="I44" s="100"/>
      <c r="J44" s="89">
        <f t="shared" si="6"/>
        <v>0</v>
      </c>
      <c r="K44" s="86"/>
    </row>
    <row r="45" spans="1:11" ht="18" x14ac:dyDescent="0.25">
      <c r="A45" s="75"/>
      <c r="B45" s="94" t="s">
        <v>301</v>
      </c>
      <c r="C45" s="102"/>
      <c r="D45" s="103"/>
      <c r="E45" s="94" t="s">
        <v>13</v>
      </c>
      <c r="F45" s="104"/>
      <c r="G45" s="105" t="s">
        <v>21</v>
      </c>
      <c r="H45" s="84" t="s">
        <v>281</v>
      </c>
      <c r="I45" s="84" t="s">
        <v>282</v>
      </c>
      <c r="J45" s="85">
        <f>+SUM(J46:J54)</f>
        <v>0</v>
      </c>
      <c r="K45" s="75"/>
    </row>
    <row r="46" spans="1:11" s="90" customFormat="1" ht="15" x14ac:dyDescent="0.2">
      <c r="A46" s="86"/>
      <c r="B46" s="129" t="s">
        <v>302</v>
      </c>
      <c r="C46" s="130"/>
      <c r="D46" s="131"/>
      <c r="E46" s="106"/>
      <c r="F46" s="98"/>
      <c r="G46" s="107"/>
      <c r="H46" s="108"/>
      <c r="I46" s="106"/>
      <c r="J46" s="89">
        <f t="shared" si="6"/>
        <v>0</v>
      </c>
      <c r="K46" s="86"/>
    </row>
    <row r="47" spans="1:11" s="90" customFormat="1" ht="15" x14ac:dyDescent="0.2">
      <c r="A47" s="86"/>
      <c r="B47" s="129" t="s">
        <v>303</v>
      </c>
      <c r="C47" s="130"/>
      <c r="D47" s="131"/>
      <c r="E47" s="106"/>
      <c r="F47" s="98"/>
      <c r="G47" s="107"/>
      <c r="H47" s="108"/>
      <c r="I47" s="106"/>
      <c r="J47" s="89">
        <f t="shared" si="6"/>
        <v>0</v>
      </c>
      <c r="K47" s="86"/>
    </row>
    <row r="48" spans="1:11" s="90" customFormat="1" ht="15" x14ac:dyDescent="0.2">
      <c r="A48" s="86"/>
      <c r="B48" s="129" t="s">
        <v>304</v>
      </c>
      <c r="C48" s="130"/>
      <c r="D48" s="131"/>
      <c r="E48" s="106"/>
      <c r="F48" s="98"/>
      <c r="G48" s="107"/>
      <c r="H48" s="108"/>
      <c r="I48" s="106"/>
      <c r="J48" s="89">
        <f t="shared" si="6"/>
        <v>0</v>
      </c>
      <c r="K48" s="86"/>
    </row>
    <row r="49" spans="1:11" s="90" customFormat="1" ht="15" x14ac:dyDescent="0.2">
      <c r="A49" s="86"/>
      <c r="B49" s="129" t="s">
        <v>305</v>
      </c>
      <c r="C49" s="130"/>
      <c r="D49" s="131"/>
      <c r="E49" s="106"/>
      <c r="F49" s="98"/>
      <c r="G49" s="107"/>
      <c r="H49" s="108"/>
      <c r="I49" s="106"/>
      <c r="J49" s="89">
        <f t="shared" si="6"/>
        <v>0</v>
      </c>
      <c r="K49" s="86"/>
    </row>
    <row r="50" spans="1:11" s="90" customFormat="1" ht="15" x14ac:dyDescent="0.2">
      <c r="A50" s="86"/>
      <c r="B50" s="129" t="s">
        <v>306</v>
      </c>
      <c r="C50" s="130"/>
      <c r="D50" s="131"/>
      <c r="E50" s="106"/>
      <c r="F50" s="98"/>
      <c r="G50" s="107"/>
      <c r="H50" s="108"/>
      <c r="I50" s="106"/>
      <c r="J50" s="89">
        <f t="shared" si="6"/>
        <v>0</v>
      </c>
      <c r="K50" s="86"/>
    </row>
    <row r="51" spans="1:11" s="90" customFormat="1" ht="15" x14ac:dyDescent="0.2">
      <c r="A51" s="86"/>
      <c r="B51" s="129" t="s">
        <v>307</v>
      </c>
      <c r="C51" s="130"/>
      <c r="D51" s="131"/>
      <c r="E51" s="106"/>
      <c r="F51" s="98"/>
      <c r="G51" s="107"/>
      <c r="H51" s="108"/>
      <c r="I51" s="106"/>
      <c r="J51" s="89">
        <f t="shared" si="6"/>
        <v>0</v>
      </c>
      <c r="K51" s="86"/>
    </row>
    <row r="52" spans="1:11" s="90" customFormat="1" ht="15" x14ac:dyDescent="0.2">
      <c r="A52" s="86"/>
      <c r="B52" s="129"/>
      <c r="C52" s="130"/>
      <c r="D52" s="131"/>
      <c r="E52" s="106"/>
      <c r="F52" s="98"/>
      <c r="G52" s="107"/>
      <c r="H52" s="108"/>
      <c r="I52" s="106"/>
      <c r="J52" s="89">
        <f t="shared" si="6"/>
        <v>0</v>
      </c>
      <c r="K52" s="86"/>
    </row>
    <row r="53" spans="1:11" s="90" customFormat="1" ht="15" x14ac:dyDescent="0.2">
      <c r="A53" s="86"/>
      <c r="B53" s="129"/>
      <c r="C53" s="130"/>
      <c r="D53" s="131"/>
      <c r="E53" s="106"/>
      <c r="F53" s="98"/>
      <c r="G53" s="107"/>
      <c r="H53" s="108"/>
      <c r="I53" s="106"/>
      <c r="J53" s="89">
        <f t="shared" si="6"/>
        <v>0</v>
      </c>
      <c r="K53" s="86"/>
    </row>
    <row r="54" spans="1:11" s="90" customFormat="1" ht="15" x14ac:dyDescent="0.2">
      <c r="A54" s="86"/>
      <c r="B54" s="129"/>
      <c r="C54" s="130"/>
      <c r="D54" s="131"/>
      <c r="E54" s="106"/>
      <c r="F54" s="98"/>
      <c r="G54" s="107"/>
      <c r="H54" s="108"/>
      <c r="I54" s="106"/>
      <c r="J54" s="89">
        <f t="shared" si="6"/>
        <v>0</v>
      </c>
      <c r="K54" s="86"/>
    </row>
    <row r="55" spans="1:1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8" x14ac:dyDescent="0.25">
      <c r="A56" s="75"/>
      <c r="B56" s="109"/>
      <c r="C56" s="109"/>
      <c r="D56" s="109"/>
      <c r="E56" s="109"/>
      <c r="F56" s="109"/>
      <c r="G56" s="109"/>
      <c r="H56" s="109"/>
      <c r="I56" s="109"/>
      <c r="J56" s="109"/>
      <c r="K56" s="75"/>
    </row>
    <row r="57" spans="1:11" ht="18" x14ac:dyDescent="0.25">
      <c r="A57" s="75"/>
      <c r="B57" s="76"/>
      <c r="C57" s="76"/>
      <c r="D57" s="76"/>
      <c r="E57" s="76"/>
      <c r="F57" s="76"/>
      <c r="G57" s="76"/>
      <c r="H57" s="76" t="s">
        <v>308</v>
      </c>
      <c r="I57" s="132">
        <f>+J10+J11+J19+J27+J35+J45</f>
        <v>413.13</v>
      </c>
      <c r="J57" s="126"/>
      <c r="K57" s="75"/>
    </row>
    <row r="58" spans="1:11" ht="18" x14ac:dyDescent="0.25">
      <c r="A58" s="75"/>
      <c r="B58" s="76"/>
      <c r="C58" s="76"/>
      <c r="D58" s="76"/>
      <c r="E58" s="76"/>
      <c r="F58" s="76"/>
      <c r="G58" s="76"/>
      <c r="H58" s="76" t="s">
        <v>309</v>
      </c>
      <c r="I58" s="123">
        <v>100</v>
      </c>
      <c r="J58" s="124"/>
      <c r="K58" s="75"/>
    </row>
    <row r="59" spans="1:11" ht="18" x14ac:dyDescent="0.25">
      <c r="A59" s="75"/>
      <c r="B59" s="76"/>
      <c r="C59" s="76"/>
      <c r="D59" s="76"/>
      <c r="E59" s="76"/>
      <c r="F59" s="76"/>
      <c r="G59" s="76"/>
      <c r="H59" s="76" t="s">
        <v>310</v>
      </c>
      <c r="I59" s="123">
        <v>100</v>
      </c>
      <c r="J59" s="124"/>
      <c r="K59" s="75"/>
    </row>
    <row r="60" spans="1:11" ht="18" x14ac:dyDescent="0.25">
      <c r="A60" s="75"/>
      <c r="B60" s="76"/>
      <c r="C60" s="76"/>
      <c r="D60" s="76"/>
      <c r="E60" s="76"/>
      <c r="F60" s="76"/>
      <c r="G60" s="76"/>
      <c r="H60" s="76" t="s">
        <v>311</v>
      </c>
      <c r="I60" s="125">
        <f>+I57-I58-I59</f>
        <v>213.13</v>
      </c>
      <c r="J60" s="126"/>
      <c r="K60" s="75"/>
    </row>
    <row r="61" spans="1:11" ht="18" x14ac:dyDescent="0.25">
      <c r="A61" s="75"/>
      <c r="B61" s="109"/>
      <c r="C61" s="109"/>
      <c r="D61" s="109"/>
      <c r="E61" s="109"/>
      <c r="F61" s="109"/>
      <c r="G61" s="109"/>
      <c r="H61" s="109"/>
      <c r="I61" s="109"/>
      <c r="J61" s="109"/>
      <c r="K61" s="75"/>
    </row>
    <row r="62" spans="1:11" ht="18" x14ac:dyDescent="0.25">
      <c r="A62" s="75"/>
      <c r="B62" s="76"/>
      <c r="C62" s="76"/>
      <c r="D62" s="76"/>
      <c r="E62" s="76"/>
      <c r="F62" s="76"/>
      <c r="G62" s="76"/>
      <c r="H62" s="76" t="s">
        <v>13</v>
      </c>
      <c r="I62" s="127"/>
      <c r="J62" s="128"/>
      <c r="K62" s="75"/>
    </row>
    <row r="63" spans="1:11" ht="18" x14ac:dyDescent="0.25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5"/>
    </row>
    <row r="64" spans="1:11" ht="18" x14ac:dyDescent="0.2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5"/>
    </row>
    <row r="65" spans="1:11" ht="18" x14ac:dyDescent="0.2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5"/>
    </row>
  </sheetData>
  <mergeCells count="33">
    <mergeCell ref="E37:F37"/>
    <mergeCell ref="B1:J1"/>
    <mergeCell ref="B3:F3"/>
    <mergeCell ref="H3:J3"/>
    <mergeCell ref="B4:F4"/>
    <mergeCell ref="H4:J4"/>
    <mergeCell ref="B5:F5"/>
    <mergeCell ref="B6:E6"/>
    <mergeCell ref="H6:I6"/>
    <mergeCell ref="B8:J8"/>
    <mergeCell ref="E35:F35"/>
    <mergeCell ref="E36:F36"/>
    <mergeCell ref="B50:D50"/>
    <mergeCell ref="E38:F38"/>
    <mergeCell ref="E39:F39"/>
    <mergeCell ref="E40:F40"/>
    <mergeCell ref="E41:F41"/>
    <mergeCell ref="E42:F42"/>
    <mergeCell ref="E43:F43"/>
    <mergeCell ref="E44:F44"/>
    <mergeCell ref="B46:D46"/>
    <mergeCell ref="B47:D47"/>
    <mergeCell ref="B48:D48"/>
    <mergeCell ref="B49:D49"/>
    <mergeCell ref="I59:J59"/>
    <mergeCell ref="I60:J60"/>
    <mergeCell ref="I62:J62"/>
    <mergeCell ref="B51:D51"/>
    <mergeCell ref="B52:D52"/>
    <mergeCell ref="B53:D53"/>
    <mergeCell ref="B54:D54"/>
    <mergeCell ref="I57:J57"/>
    <mergeCell ref="I58:J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BBVA</vt:lpstr>
      <vt:lpstr>LA CAIXA</vt:lpstr>
      <vt:lpstr>Registre de caixa</vt:lpstr>
      <vt:lpstr>FACTURES REBUDES</vt:lpstr>
      <vt:lpstr>FACTURES EMESES</vt:lpstr>
      <vt:lpstr>PERSONAL</vt:lpstr>
      <vt:lpstr>plantilla laboral</vt:lpstr>
      <vt:lpstr>voluntariat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Grabulos</dc:creator>
  <cp:lastModifiedBy>Marcos Reinado</cp:lastModifiedBy>
  <cp:lastPrinted>2018-08-31T15:30:07Z</cp:lastPrinted>
  <dcterms:created xsi:type="dcterms:W3CDTF">2015-07-24T07:54:27Z</dcterms:created>
  <dcterms:modified xsi:type="dcterms:W3CDTF">2019-12-12T10:15:31Z</dcterms:modified>
</cp:coreProperties>
</file>