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amortizacion  prestamo 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<sst xmlns="http://schemas.openxmlformats.org/spreadsheetml/2006/main" count="70" uniqueCount="40">
  <si>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CUADRO DE AMORTIZACIÓN DE UN PRÉSTAMO</t>
  </si>
  <si>
    <t>Introducción de datos:</t>
  </si>
  <si>
    <t>Capital inicial:</t>
  </si>
  <si>
    <t>Tipo de interés nominal:</t>
  </si>
  <si>
    <t>Resultados:</t>
  </si>
  <si>
    <t>Plazo:</t>
  </si>
  <si>
    <t>Comisión de apertura:</t>
  </si>
  <si>
    <t>Periodicidad:</t>
  </si>
  <si>
    <t>Comisión de gestión:</t>
  </si>
  <si>
    <t>Capital efectivo:</t>
  </si>
  <si>
    <t>T.A.E. real</t>
  </si>
  <si>
    <t>Gastos fijos bancarios:</t>
  </si>
  <si>
    <t>Gastos adicionales:</t>
  </si>
  <si>
    <t>Comisión de cancelación anticipada</t>
  </si>
  <si>
    <t>Prepagable (1) o pospagable (0)</t>
  </si>
  <si>
    <t>Periodos de pago</t>
  </si>
  <si>
    <t xml:space="preserve">Cuota </t>
  </si>
  <si>
    <t>Pago de intereses</t>
  </si>
  <si>
    <t>Amortización del principal</t>
  </si>
  <si>
    <t>Amortización acumulada del principal</t>
  </si>
  <si>
    <t>Capital pendiente</t>
  </si>
  <si>
    <t>Importe de la comisión de cancelación</t>
  </si>
  <si>
    <t>Coste de cancelación</t>
  </si>
  <si>
    <t>cuota anual pagada</t>
  </si>
  <si>
    <t>interés anual pagado</t>
  </si>
  <si>
    <t>capital anual amortizado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</si>
  <si>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</si>
  <si>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</si>
  <si>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</si>
  <si>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</si>
  <si>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</si>
  <si>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</si>
  <si>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</si>
  <si>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</si>
  <si>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</si>
  <si>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</si>
  <si>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</si>
  <si>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capital anual amortitzat</t>
  </si>
  <si>
    <t>interès anual pagat</t>
  </si>
  <si>
    <t>quota anual pagada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</si>
</sst>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%"/>
    <numFmt numFmtId="175" formatCode="0.000%"/>
    <numFmt numFmtId="176" formatCode="d\-mmm"/>
    <numFmt numFmtId="177" formatCode="_-* #,##0.0\ _p_t_a_-;\-* #,##0.0\ _p_t_a_-;_-* &quot;-&quot;\ _p_t_a_-;_-@_-"/>
    <numFmt numFmtId="178" formatCode="_-* #,##0.00\ _p_t_a_-;\-* #,##0.00\ _p_t_a_-;_-* &quot;-&quot;\ _p_t_a_-;_-@_-"/>
    <numFmt numFmtId="179" formatCode="_-* #,##0.000\ _p_t_a_-;\-* #,##0.000\ _p_t_a_-;_-* &quot;-&quot;\ _p_t_a_-;_-@_-"/>
    <numFmt numFmtId="180" formatCode="0.0000%"/>
    <numFmt numFmtId="181" formatCode="_-* #,##0.0\ _p_t_a_-;\-* #,##0.0\ _p_t_a_-;_-* &quot;-&quot;?\ _p_t_a_-;_-@_-"/>
    <numFmt numFmtId="182" formatCode="0.00000%"/>
    <numFmt numFmtId="183" formatCode="0.000000%"/>
  </numFmts>
  <fonts count="41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1" fontId="0" fillId="0" borderId="0" xfId="50" applyFont="1" applyBorder="1" applyAlignment="1">
      <alignment horizontal="center"/>
    </xf>
    <xf numFmtId="171" fontId="0" fillId="0" borderId="0" xfId="50" applyFont="1" applyAlignment="1">
      <alignment horizontal="center"/>
    </xf>
    <xf numFmtId="0" fontId="0" fillId="0" borderId="11" xfId="0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171" fontId="0" fillId="0" borderId="13" xfId="50" applyFont="1" applyBorder="1" applyAlignment="1">
      <alignment horizontal="center"/>
    </xf>
    <xf numFmtId="0" fontId="0" fillId="0" borderId="14" xfId="0" applyFont="1" applyBorder="1" applyAlignment="1">
      <alignment/>
    </xf>
    <xf numFmtId="171" fontId="0" fillId="0" borderId="15" xfId="5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171" fontId="0" fillId="0" borderId="0" xfId="50" applyFont="1" applyAlignment="1">
      <alignment/>
    </xf>
    <xf numFmtId="0" fontId="0" fillId="0" borderId="16" xfId="0" applyFont="1" applyBorder="1" applyAlignment="1">
      <alignment/>
    </xf>
    <xf numFmtId="175" fontId="0" fillId="0" borderId="17" xfId="55" applyNumberFormat="1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71" fontId="0" fillId="0" borderId="19" xfId="50" applyFont="1" applyBorder="1" applyAlignment="1">
      <alignment/>
    </xf>
    <xf numFmtId="171" fontId="0" fillId="0" borderId="19" xfId="50" applyFont="1" applyBorder="1" applyAlignment="1">
      <alignment horizontal="center"/>
    </xf>
    <xf numFmtId="171" fontId="0" fillId="0" borderId="0" xfId="50" applyFont="1" applyAlignment="1">
      <alignment/>
    </xf>
    <xf numFmtId="175" fontId="0" fillId="0" borderId="0" xfId="0" applyNumberFormat="1" applyFont="1" applyAlignment="1">
      <alignment/>
    </xf>
    <xf numFmtId="180" fontId="0" fillId="0" borderId="0" xfId="5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71" fontId="0" fillId="0" borderId="20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171" fontId="0" fillId="0" borderId="22" xfId="50" applyFont="1" applyBorder="1" applyAlignment="1">
      <alignment horizontal="center"/>
    </xf>
    <xf numFmtId="171" fontId="0" fillId="0" borderId="22" xfId="5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1" fontId="0" fillId="0" borderId="25" xfId="50" applyFont="1" applyBorder="1" applyAlignment="1">
      <alignment horizontal="center"/>
    </xf>
    <xf numFmtId="171" fontId="0" fillId="0" borderId="25" xfId="50" applyFont="1" applyBorder="1" applyAlignment="1">
      <alignment/>
    </xf>
    <xf numFmtId="171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71" fontId="0" fillId="0" borderId="15" xfId="0" applyNumberFormat="1" applyFont="1" applyBorder="1" applyAlignment="1">
      <alignment/>
    </xf>
    <xf numFmtId="171" fontId="0" fillId="0" borderId="26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0" fillId="0" borderId="28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/>
    </xf>
    <xf numFmtId="171" fontId="0" fillId="0" borderId="14" xfId="0" applyNumberFormat="1" applyFont="1" applyBorder="1" applyAlignment="1">
      <alignment horizontal="center"/>
    </xf>
    <xf numFmtId="171" fontId="0" fillId="0" borderId="16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1" fontId="0" fillId="0" borderId="30" xfId="0" applyNumberFormat="1" applyFont="1" applyBorder="1" applyAlignment="1">
      <alignment/>
    </xf>
    <xf numFmtId="171" fontId="0" fillId="0" borderId="31" xfId="0" applyNumberFormat="1" applyFont="1" applyBorder="1" applyAlignment="1">
      <alignment/>
    </xf>
    <xf numFmtId="171" fontId="0" fillId="0" borderId="3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"/>
  <sheetViews>
    <sheetView tabSelected="1" zoomScalePageLayoutView="0" workbookViewId="0" topLeftCell="A7">
      <selection activeCell="B6" sqref="B6"/>
    </sheetView>
  </sheetViews>
  <sheetFormatPr defaultColWidth="11.421875" defaultRowHeight="12.75"/>
  <cols>
    <col min="1" max="1" width="30.7109375" style="1" bestFit="1" customWidth="1"/>
    <col min="2" max="2" width="14.421875" style="1" bestFit="1" customWidth="1"/>
    <col min="3" max="3" width="14.421875" style="1" customWidth="1"/>
    <col min="4" max="4" width="19.140625" style="1" bestFit="1" customWidth="1"/>
    <col min="5" max="6" width="14.421875" style="1" bestFit="1" customWidth="1"/>
    <col min="7" max="7" width="15.421875" style="1" bestFit="1" customWidth="1"/>
    <col min="8" max="8" width="14.421875" style="1" bestFit="1" customWidth="1"/>
    <col min="9" max="9" width="22.57421875" style="1" bestFit="1" customWidth="1"/>
    <col min="10" max="16384" width="11.421875" style="1" customWidth="1"/>
  </cols>
  <sheetData>
    <row r="1" spans="1:9" ht="20.25">
      <c r="A1" s="56" t="s">
        <v>0</v>
      </c>
      <c r="B1" s="56"/>
      <c r="C1" s="56"/>
      <c r="D1" s="56"/>
      <c r="E1" s="56"/>
      <c r="F1" s="56"/>
      <c r="G1" s="56"/>
      <c r="H1" s="56"/>
      <c r="I1" s="31"/>
    </row>
    <row r="2" ht="13.5" thickBot="1">
      <c r="A2" s="1" t="s">
        <v>1</v>
      </c>
    </row>
    <row r="3" spans="1:3" ht="12.75">
      <c r="A3" s="2" t="s">
        <v>2</v>
      </c>
      <c r="B3" s="3">
        <v>80000</v>
      </c>
      <c r="C3" s="4"/>
    </row>
    <row r="4" spans="1:7" ht="13.5" thickBot="1">
      <c r="A4" s="5" t="s">
        <v>3</v>
      </c>
      <c r="B4" s="6">
        <v>0.05</v>
      </c>
      <c r="C4" s="7"/>
      <c r="D4" s="1" t="s">
        <v>4</v>
      </c>
      <c r="G4" s="28"/>
    </row>
    <row r="5" spans="1:5" ht="12.75">
      <c r="A5" s="5" t="s">
        <v>5</v>
      </c>
      <c r="B5" s="8">
        <v>6</v>
      </c>
      <c r="C5" s="9"/>
      <c r="D5" s="10" t="s">
        <v>6</v>
      </c>
      <c r="E5" s="11">
        <f>B7*B3</f>
        <v>0</v>
      </c>
    </row>
    <row r="6" spans="1:5" ht="12.75">
      <c r="A6" s="5" t="s">
        <v>7</v>
      </c>
      <c r="B6" s="8">
        <v>12</v>
      </c>
      <c r="C6" s="9"/>
      <c r="D6" s="12" t="s">
        <v>8</v>
      </c>
      <c r="E6" s="13">
        <f>B8*B3</f>
        <v>0</v>
      </c>
    </row>
    <row r="7" spans="1:7" ht="12.75">
      <c r="A7" s="5" t="s">
        <v>6</v>
      </c>
      <c r="B7" s="14">
        <v>0</v>
      </c>
      <c r="C7" s="15"/>
      <c r="D7" s="12" t="s">
        <v>9</v>
      </c>
      <c r="E7" s="16">
        <f>B3-E5-E6-B9-B10</f>
        <v>80000</v>
      </c>
      <c r="G7" s="17"/>
    </row>
    <row r="8" spans="1:7" ht="13.5" thickBot="1">
      <c r="A8" s="5" t="s">
        <v>8</v>
      </c>
      <c r="B8" s="14">
        <v>0</v>
      </c>
      <c r="C8" s="15"/>
      <c r="D8" s="18" t="s">
        <v>10</v>
      </c>
      <c r="E8" s="19">
        <f>_XLL.INT.EFECTIVO(RATE(B5*B6,PMT(B4/B6,B5*B6,B3,,B12),E7,,B12,0.1)*B6,B6)</f>
        <v>0.05116189788173342</v>
      </c>
      <c r="G8" s="17"/>
    </row>
    <row r="9" spans="1:6" ht="12.75">
      <c r="A9" s="5" t="s">
        <v>11</v>
      </c>
      <c r="B9" s="8">
        <v>0</v>
      </c>
      <c r="C9" s="9"/>
      <c r="F9" s="20"/>
    </row>
    <row r="10" spans="1:7" ht="12.75">
      <c r="A10" s="5" t="s">
        <v>12</v>
      </c>
      <c r="B10" s="8">
        <v>0</v>
      </c>
      <c r="C10" s="9"/>
      <c r="G10" s="29"/>
    </row>
    <row r="11" spans="1:6" ht="18">
      <c r="A11" s="5" t="s">
        <v>13</v>
      </c>
      <c r="B11" s="6">
        <v>0</v>
      </c>
      <c r="C11" s="7"/>
      <c r="E11" s="4"/>
      <c r="F11" s="30"/>
    </row>
    <row r="12" spans="1:3" ht="13.5" thickBot="1">
      <c r="A12" s="21" t="s">
        <v>14</v>
      </c>
      <c r="B12" s="8">
        <v>0</v>
      </c>
      <c r="C12" s="9"/>
    </row>
    <row r="13" spans="1:3" ht="12.75">
      <c r="A13" s="22"/>
      <c r="B13" s="8"/>
      <c r="C13" s="9"/>
    </row>
    <row r="14" ht="12.75">
      <c r="A14" s="1" t="s">
        <v>4</v>
      </c>
    </row>
    <row r="16" spans="1:10" ht="45.75" customHeight="1">
      <c r="A16" s="23" t="s">
        <v>15</v>
      </c>
      <c r="B16" s="24" t="s">
        <v>16</v>
      </c>
      <c r="C16" s="24" t="s">
        <v>17</v>
      </c>
      <c r="D16" s="24" t="s">
        <v>18</v>
      </c>
      <c r="E16" s="24" t="s">
        <v>19</v>
      </c>
      <c r="F16" s="24" t="s">
        <v>20</v>
      </c>
      <c r="G16" s="24" t="s">
        <v>21</v>
      </c>
      <c r="H16" s="24" t="s">
        <v>22</v>
      </c>
      <c r="I16" s="43"/>
      <c r="J16" s="9"/>
    </row>
    <row r="17" spans="1:10" ht="15" customHeight="1" thickBot="1">
      <c r="A17" s="32">
        <v>0</v>
      </c>
      <c r="B17" s="33"/>
      <c r="C17" s="33"/>
      <c r="D17" s="33"/>
      <c r="E17" s="33"/>
      <c r="F17" s="34">
        <f>B3</f>
        <v>80000</v>
      </c>
      <c r="G17" s="33"/>
      <c r="H17" s="33"/>
      <c r="I17" s="43"/>
      <c r="J17" s="9"/>
    </row>
    <row r="18" spans="1:10" ht="12.75">
      <c r="A18" s="35">
        <f aca="true" t="shared" si="0" ref="A18:A29">IF(A17&lt;$B$5*$B$6,A17+1,"")</f>
        <v>1</v>
      </c>
      <c r="B18" s="36">
        <f>IF(A18="","",-PMT($B$4/$B$6,$B$5*$B$6,$B$3,,$B$12))</f>
        <v>1288.3946129160745</v>
      </c>
      <c r="C18" s="37">
        <f>IF(A18="","",$B$4/$B$6*F17)</f>
        <v>333.3333333333333</v>
      </c>
      <c r="D18" s="36">
        <f aca="true" t="shared" si="1" ref="D18:D29">IF(A18="","",B18-C18)</f>
        <v>955.0612795827412</v>
      </c>
      <c r="E18" s="36">
        <f>IF(A18="","",D18+E17)</f>
        <v>955.0612795827412</v>
      </c>
      <c r="F18" s="36">
        <f>IF(A18="","",$F$17-E18)</f>
        <v>79044.93872041725</v>
      </c>
      <c r="G18" s="36">
        <f>IF(A18="","",$B$11*F18)</f>
        <v>0</v>
      </c>
      <c r="H18" s="45">
        <f>IF(A18="","",F18+G18)</f>
        <v>79044.93872041725</v>
      </c>
      <c r="I18" s="43"/>
      <c r="J18" s="9"/>
    </row>
    <row r="19" spans="1:10" ht="12.75">
      <c r="A19" s="38">
        <f t="shared" si="0"/>
        <v>2</v>
      </c>
      <c r="B19" s="26">
        <f aca="true" t="shared" si="2" ref="B19:B29">IF(A19="","",-PMT($B$4/$B$6,$B$5*$B$6,$B$3,,$B$12))</f>
        <v>1288.3946129160745</v>
      </c>
      <c r="C19" s="25">
        <f aca="true" t="shared" si="3" ref="C19:C29">IF(A19="","",$B$4/$B$6*F18)</f>
        <v>329.35391133507187</v>
      </c>
      <c r="D19" s="26">
        <f t="shared" si="1"/>
        <v>959.0407015810026</v>
      </c>
      <c r="E19" s="26">
        <f aca="true" t="shared" si="4" ref="E19:E29">IF(A19="","",D19+E18)</f>
        <v>1914.1019811637439</v>
      </c>
      <c r="F19" s="26">
        <f aca="true" t="shared" si="5" ref="F19:F29">IF(A19="","",$F$17-E19)</f>
        <v>78085.89801883626</v>
      </c>
      <c r="G19" s="26">
        <f aca="true" t="shared" si="6" ref="G19:G29">IF(A19="","",$B$11*F19)</f>
        <v>0</v>
      </c>
      <c r="H19" s="46">
        <f aca="true" t="shared" si="7" ref="H19:H29">IF(A19="","",F19+G19)</f>
        <v>78085.89801883626</v>
      </c>
      <c r="I19" s="43"/>
      <c r="J19" s="9"/>
    </row>
    <row r="20" spans="1:10" ht="12.75">
      <c r="A20" s="38">
        <f t="shared" si="0"/>
        <v>3</v>
      </c>
      <c r="B20" s="26">
        <f t="shared" si="2"/>
        <v>1288.3946129160745</v>
      </c>
      <c r="C20" s="25">
        <f t="shared" si="3"/>
        <v>325.35790841181773</v>
      </c>
      <c r="D20" s="26">
        <f t="shared" si="1"/>
        <v>963.0367045042567</v>
      </c>
      <c r="E20" s="26">
        <f t="shared" si="4"/>
        <v>2877.1386856680006</v>
      </c>
      <c r="F20" s="26">
        <f t="shared" si="5"/>
        <v>77122.861314332</v>
      </c>
      <c r="G20" s="26">
        <f t="shared" si="6"/>
        <v>0</v>
      </c>
      <c r="H20" s="46">
        <f t="shared" si="7"/>
        <v>77122.861314332</v>
      </c>
      <c r="I20" s="43"/>
      <c r="J20" s="9"/>
    </row>
    <row r="21" spans="1:10" ht="12.75">
      <c r="A21" s="38">
        <f t="shared" si="0"/>
        <v>4</v>
      </c>
      <c r="B21" s="26">
        <f t="shared" si="2"/>
        <v>1288.3946129160745</v>
      </c>
      <c r="C21" s="25">
        <f t="shared" si="3"/>
        <v>321.34525547638333</v>
      </c>
      <c r="D21" s="26">
        <f t="shared" si="1"/>
        <v>967.0493574396912</v>
      </c>
      <c r="E21" s="26">
        <f t="shared" si="4"/>
        <v>3844.1880431076916</v>
      </c>
      <c r="F21" s="26">
        <f t="shared" si="5"/>
        <v>76155.81195689231</v>
      </c>
      <c r="G21" s="26">
        <f t="shared" si="6"/>
        <v>0</v>
      </c>
      <c r="H21" s="46">
        <f t="shared" si="7"/>
        <v>76155.81195689231</v>
      </c>
      <c r="I21" s="43"/>
      <c r="J21" s="9"/>
    </row>
    <row r="22" spans="1:10" ht="12.75">
      <c r="A22" s="38">
        <f t="shared" si="0"/>
        <v>5</v>
      </c>
      <c r="B22" s="26">
        <f t="shared" si="2"/>
        <v>1288.3946129160745</v>
      </c>
      <c r="C22" s="25">
        <f t="shared" si="3"/>
        <v>317.31588315371795</v>
      </c>
      <c r="D22" s="26">
        <f t="shared" si="1"/>
        <v>971.0787297623565</v>
      </c>
      <c r="E22" s="26">
        <f t="shared" si="4"/>
        <v>4815.266772870048</v>
      </c>
      <c r="F22" s="26">
        <f t="shared" si="5"/>
        <v>75184.73322712995</v>
      </c>
      <c r="G22" s="26">
        <f t="shared" si="6"/>
        <v>0</v>
      </c>
      <c r="H22" s="46">
        <f t="shared" si="7"/>
        <v>75184.73322712995</v>
      </c>
      <c r="I22" s="43"/>
      <c r="J22" s="9"/>
    </row>
    <row r="23" spans="1:10" ht="12.75">
      <c r="A23" s="38">
        <f t="shared" si="0"/>
        <v>6</v>
      </c>
      <c r="B23" s="26">
        <f t="shared" si="2"/>
        <v>1288.3946129160745</v>
      </c>
      <c r="C23" s="25">
        <f t="shared" si="3"/>
        <v>313.2697217797081</v>
      </c>
      <c r="D23" s="26">
        <f t="shared" si="1"/>
        <v>975.1248911363664</v>
      </c>
      <c r="E23" s="26">
        <f t="shared" si="4"/>
        <v>5790.391664006414</v>
      </c>
      <c r="F23" s="26">
        <f t="shared" si="5"/>
        <v>74209.60833599359</v>
      </c>
      <c r="G23" s="26">
        <f t="shared" si="6"/>
        <v>0</v>
      </c>
      <c r="H23" s="46">
        <f t="shared" si="7"/>
        <v>74209.60833599359</v>
      </c>
      <c r="I23" s="43"/>
      <c r="J23" s="9"/>
    </row>
    <row r="24" spans="1:10" ht="12.75">
      <c r="A24" s="38">
        <f t="shared" si="0"/>
        <v>7</v>
      </c>
      <c r="B24" s="26">
        <f t="shared" si="2"/>
        <v>1288.3946129160745</v>
      </c>
      <c r="C24" s="25">
        <f t="shared" si="3"/>
        <v>309.20670139997327</v>
      </c>
      <c r="D24" s="26">
        <f t="shared" si="1"/>
        <v>979.1879115161012</v>
      </c>
      <c r="E24" s="26">
        <f t="shared" si="4"/>
        <v>6769.579575522515</v>
      </c>
      <c r="F24" s="26">
        <f t="shared" si="5"/>
        <v>73230.42042447749</v>
      </c>
      <c r="G24" s="26">
        <f t="shared" si="6"/>
        <v>0</v>
      </c>
      <c r="H24" s="46">
        <f t="shared" si="7"/>
        <v>73230.42042447749</v>
      </c>
      <c r="I24" s="43"/>
      <c r="J24" s="9"/>
    </row>
    <row r="25" spans="1:10" ht="13.5" thickBot="1">
      <c r="A25" s="38">
        <f t="shared" si="0"/>
        <v>8</v>
      </c>
      <c r="B25" s="26">
        <f t="shared" si="2"/>
        <v>1288.3946129160745</v>
      </c>
      <c r="C25" s="25">
        <f t="shared" si="3"/>
        <v>305.1267517686562</v>
      </c>
      <c r="D25" s="26">
        <f t="shared" si="1"/>
        <v>983.2678611474182</v>
      </c>
      <c r="E25" s="26">
        <f t="shared" si="4"/>
        <v>7752.847436669934</v>
      </c>
      <c r="F25" s="26">
        <f t="shared" si="5"/>
        <v>72247.15256333006</v>
      </c>
      <c r="G25" s="26">
        <f t="shared" si="6"/>
        <v>0</v>
      </c>
      <c r="H25" s="46">
        <f t="shared" si="7"/>
        <v>72247.15256333006</v>
      </c>
      <c r="I25" s="43"/>
      <c r="J25" s="9"/>
    </row>
    <row r="26" spans="1:10" ht="13.5" thickBot="1">
      <c r="A26" s="38">
        <f t="shared" si="0"/>
        <v>9</v>
      </c>
      <c r="B26" s="26">
        <f t="shared" si="2"/>
        <v>1288.3946129160745</v>
      </c>
      <c r="C26" s="25">
        <f t="shared" si="3"/>
        <v>301.0298023472086</v>
      </c>
      <c r="D26" s="26">
        <f t="shared" si="1"/>
        <v>987.3648105688659</v>
      </c>
      <c r="E26" s="26">
        <f t="shared" si="4"/>
        <v>8740.2122472388</v>
      </c>
      <c r="F26" s="26">
        <f t="shared" si="5"/>
        <v>71259.7877527612</v>
      </c>
      <c r="G26" s="26">
        <f t="shared" si="6"/>
        <v>0</v>
      </c>
      <c r="H26" s="46">
        <f t="shared" si="7"/>
        <v>71259.7877527612</v>
      </c>
      <c r="I26" s="43"/>
      <c r="J26" s="52" t="s">
        <v>26</v>
      </c>
    </row>
    <row r="27" spans="1:10" ht="12.75">
      <c r="A27" s="38">
        <f t="shared" si="0"/>
        <v>10</v>
      </c>
      <c r="B27" s="26">
        <f t="shared" si="2"/>
        <v>1288.3946129160745</v>
      </c>
      <c r="C27" s="25">
        <f t="shared" si="3"/>
        <v>296.9157823031717</v>
      </c>
      <c r="D27" s="26">
        <f t="shared" si="1"/>
        <v>991.4788306129028</v>
      </c>
      <c r="E27" s="26">
        <f t="shared" si="4"/>
        <v>9731.691077851703</v>
      </c>
      <c r="F27" s="26">
        <f t="shared" si="5"/>
        <v>70268.3089221483</v>
      </c>
      <c r="G27" s="26">
        <f t="shared" si="6"/>
        <v>0</v>
      </c>
      <c r="H27" s="46">
        <f t="shared" si="7"/>
        <v>70268.3089221483</v>
      </c>
      <c r="I27" s="48" t="s">
        <v>37</v>
      </c>
      <c r="J27" s="53">
        <f>+SUM(D18:D29)</f>
        <v>11727.059437634314</v>
      </c>
    </row>
    <row r="28" spans="1:10" ht="12.75">
      <c r="A28" s="38">
        <f t="shared" si="0"/>
        <v>11</v>
      </c>
      <c r="B28" s="26">
        <f t="shared" si="2"/>
        <v>1288.3946129160745</v>
      </c>
      <c r="C28" s="25">
        <f t="shared" si="3"/>
        <v>292.7846205089512</v>
      </c>
      <c r="D28" s="26">
        <f t="shared" si="1"/>
        <v>995.6099924071233</v>
      </c>
      <c r="E28" s="26">
        <f t="shared" si="4"/>
        <v>10727.301070258827</v>
      </c>
      <c r="F28" s="26">
        <f t="shared" si="5"/>
        <v>69272.69892974118</v>
      </c>
      <c r="G28" s="26">
        <f t="shared" si="6"/>
        <v>0</v>
      </c>
      <c r="H28" s="46">
        <f t="shared" si="7"/>
        <v>69272.69892974118</v>
      </c>
      <c r="I28" s="50" t="s">
        <v>38</v>
      </c>
      <c r="J28" s="54">
        <f>+SUM(C18:C29)</f>
        <v>3733.6759173585815</v>
      </c>
    </row>
    <row r="29" spans="1:10" ht="13.5" thickBot="1">
      <c r="A29" s="39">
        <f t="shared" si="0"/>
        <v>12</v>
      </c>
      <c r="B29" s="40">
        <f t="shared" si="2"/>
        <v>1288.3946129160745</v>
      </c>
      <c r="C29" s="41">
        <f t="shared" si="3"/>
        <v>288.6362455405882</v>
      </c>
      <c r="D29" s="40">
        <f t="shared" si="1"/>
        <v>999.7583673754863</v>
      </c>
      <c r="E29" s="40">
        <f t="shared" si="4"/>
        <v>11727.059437634314</v>
      </c>
      <c r="F29" s="40">
        <f t="shared" si="5"/>
        <v>68272.9405623657</v>
      </c>
      <c r="G29" s="40">
        <f t="shared" si="6"/>
        <v>0</v>
      </c>
      <c r="H29" s="47">
        <f t="shared" si="7"/>
        <v>68272.9405623657</v>
      </c>
      <c r="I29" s="51" t="s">
        <v>39</v>
      </c>
      <c r="J29" s="54">
        <f>+SUM(B18:B29)</f>
        <v>15460.73535499289</v>
      </c>
    </row>
    <row r="30" spans="1:17" ht="12.75">
      <c r="A30" s="35">
        <f aca="true" t="shared" si="8" ref="A30:A93">IF(A29&lt;$B$5*$B$6,A29+1,"")</f>
        <v>13</v>
      </c>
      <c r="B30" s="36">
        <f>IF(A30="","",-PMT($B$4/$B$6,$B$5*$B$6,$B$3,,$B$12))</f>
        <v>1288.3946129160745</v>
      </c>
      <c r="C30" s="37">
        <f>IF(A30="","",$B$4/$B$6*F29)</f>
        <v>284.47058567652374</v>
      </c>
      <c r="D30" s="36">
        <f aca="true" t="shared" si="9" ref="D30:D53">IF(A30="","",B30-C30)</f>
        <v>1003.9240272395507</v>
      </c>
      <c r="E30" s="36">
        <f>IF(A30="","",D30+E29)</f>
        <v>12730.983464873865</v>
      </c>
      <c r="F30" s="36">
        <f>IF(A30="","",$F$17-E30)</f>
        <v>67269.01653512614</v>
      </c>
      <c r="G30" s="36">
        <f>IF(A30="","",$B$11*F30)</f>
        <v>0</v>
      </c>
      <c r="H30" s="45">
        <f>IF(A30="","",F30+G30)</f>
        <v>67269.01653512614</v>
      </c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2.75">
      <c r="A31" s="38">
        <f t="shared" si="8"/>
        <v>14</v>
      </c>
      <c r="B31" s="26">
        <f aca="true" t="shared" si="10" ref="B31:B54">IF(A31="","",-PMT($B$4/$B$6,$B$5*$B$6,$B$3,,$B$12))</f>
        <v>1288.3946129160745</v>
      </c>
      <c r="C31" s="25">
        <f aca="true" t="shared" si="11" ref="C31:C54">IF(A31="","",$B$4/$B$6*F30)</f>
        <v>280.2875688963589</v>
      </c>
      <c r="D31" s="26">
        <f t="shared" si="9"/>
        <v>1008.1070440197157</v>
      </c>
      <c r="E31" s="26">
        <f aca="true" t="shared" si="12" ref="E31:E54">IF(A31="","",D31+E30)</f>
        <v>13739.090508893582</v>
      </c>
      <c r="F31" s="26">
        <f aca="true" t="shared" si="13" ref="F31:F54">IF(A31="","",$F$17-E31)</f>
        <v>66260.90949110642</v>
      </c>
      <c r="G31" s="26">
        <f aca="true" t="shared" si="14" ref="G31:G54">IF(A31="","",$B$11*F31)</f>
        <v>0</v>
      </c>
      <c r="H31" s="46">
        <f aca="true" t="shared" si="15" ref="H31:H54">IF(A31="","",F31+G31)</f>
        <v>66260.90949110642</v>
      </c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2.75">
      <c r="A32" s="38">
        <f t="shared" si="8"/>
        <v>15</v>
      </c>
      <c r="B32" s="26">
        <f t="shared" si="10"/>
        <v>1288.3946129160745</v>
      </c>
      <c r="C32" s="25">
        <f t="shared" si="11"/>
        <v>276.0871228796101</v>
      </c>
      <c r="D32" s="26">
        <f t="shared" si="9"/>
        <v>1012.3074900364644</v>
      </c>
      <c r="E32" s="26">
        <f t="shared" si="12"/>
        <v>14751.397998930046</v>
      </c>
      <c r="F32" s="26">
        <f t="shared" si="13"/>
        <v>65248.60200106996</v>
      </c>
      <c r="G32" s="26">
        <f t="shared" si="14"/>
        <v>0</v>
      </c>
      <c r="H32" s="46">
        <f t="shared" si="15"/>
        <v>65248.60200106996</v>
      </c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2.75">
      <c r="A33" s="38">
        <f t="shared" si="8"/>
        <v>16</v>
      </c>
      <c r="B33" s="26">
        <f t="shared" si="10"/>
        <v>1288.3946129160745</v>
      </c>
      <c r="C33" s="25">
        <f t="shared" si="11"/>
        <v>271.86917500445816</v>
      </c>
      <c r="D33" s="26">
        <f t="shared" si="9"/>
        <v>1016.5254379116163</v>
      </c>
      <c r="E33" s="26">
        <f t="shared" si="12"/>
        <v>15767.923436841662</v>
      </c>
      <c r="F33" s="26">
        <f t="shared" si="13"/>
        <v>64232.076563158334</v>
      </c>
      <c r="G33" s="26">
        <f t="shared" si="14"/>
        <v>0</v>
      </c>
      <c r="H33" s="46">
        <f t="shared" si="15"/>
        <v>64232.076563158334</v>
      </c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2.75">
      <c r="A34" s="38">
        <f t="shared" si="8"/>
        <v>17</v>
      </c>
      <c r="B34" s="26">
        <f t="shared" si="10"/>
        <v>1288.3946129160745</v>
      </c>
      <c r="C34" s="25">
        <f t="shared" si="11"/>
        <v>267.6336523464931</v>
      </c>
      <c r="D34" s="26">
        <f t="shared" si="9"/>
        <v>1020.7609605695814</v>
      </c>
      <c r="E34" s="26">
        <f t="shared" si="12"/>
        <v>16788.68439741124</v>
      </c>
      <c r="F34" s="26">
        <f t="shared" si="13"/>
        <v>63211.31560258876</v>
      </c>
      <c r="G34" s="26">
        <f t="shared" si="14"/>
        <v>0</v>
      </c>
      <c r="H34" s="46">
        <f t="shared" si="15"/>
        <v>63211.31560258876</v>
      </c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2.75">
      <c r="A35" s="38">
        <f t="shared" si="8"/>
        <v>18</v>
      </c>
      <c r="B35" s="26">
        <f t="shared" si="10"/>
        <v>1288.3946129160745</v>
      </c>
      <c r="C35" s="25">
        <f t="shared" si="11"/>
        <v>263.38048167745313</v>
      </c>
      <c r="D35" s="26">
        <f t="shared" si="9"/>
        <v>1025.0141312386213</v>
      </c>
      <c r="E35" s="26">
        <f t="shared" si="12"/>
        <v>17813.698528649864</v>
      </c>
      <c r="F35" s="26">
        <f t="shared" si="13"/>
        <v>62186.30147135013</v>
      </c>
      <c r="G35" s="26">
        <f t="shared" si="14"/>
        <v>0</v>
      </c>
      <c r="H35" s="46">
        <f t="shared" si="15"/>
        <v>62186.30147135013</v>
      </c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.75">
      <c r="A36" s="38">
        <f t="shared" si="8"/>
        <v>19</v>
      </c>
      <c r="B36" s="26">
        <f t="shared" si="10"/>
        <v>1288.3946129160745</v>
      </c>
      <c r="C36" s="25">
        <f t="shared" si="11"/>
        <v>259.10958946395886</v>
      </c>
      <c r="D36" s="26">
        <f t="shared" si="9"/>
        <v>1029.2850234521156</v>
      </c>
      <c r="E36" s="26">
        <f t="shared" si="12"/>
        <v>18842.983552101978</v>
      </c>
      <c r="F36" s="26">
        <f t="shared" si="13"/>
        <v>61157.01644789802</v>
      </c>
      <c r="G36" s="26">
        <f t="shared" si="14"/>
        <v>0</v>
      </c>
      <c r="H36" s="46">
        <f t="shared" si="15"/>
        <v>61157.01644789802</v>
      </c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3.5" thickBot="1">
      <c r="A37" s="38">
        <f t="shared" si="8"/>
        <v>20</v>
      </c>
      <c r="B37" s="26">
        <f t="shared" si="10"/>
        <v>1288.3946129160745</v>
      </c>
      <c r="C37" s="25">
        <f t="shared" si="11"/>
        <v>254.82090186624177</v>
      </c>
      <c r="D37" s="26">
        <f t="shared" si="9"/>
        <v>1033.5737110498328</v>
      </c>
      <c r="E37" s="26">
        <f t="shared" si="12"/>
        <v>19876.55726315181</v>
      </c>
      <c r="F37" s="26">
        <f t="shared" si="13"/>
        <v>60123.442736848185</v>
      </c>
      <c r="G37" s="26">
        <f t="shared" si="14"/>
        <v>0</v>
      </c>
      <c r="H37" s="46">
        <f t="shared" si="15"/>
        <v>60123.442736848185</v>
      </c>
      <c r="I37" s="43"/>
      <c r="J37" s="43"/>
      <c r="K37" s="43"/>
      <c r="L37" s="43"/>
      <c r="M37" s="43"/>
      <c r="N37" s="43"/>
      <c r="O37" s="43"/>
      <c r="P37" s="43"/>
      <c r="Q37" s="43"/>
    </row>
    <row r="38" spans="1:10" ht="13.5" thickBot="1">
      <c r="A38" s="38">
        <f t="shared" si="8"/>
        <v>21</v>
      </c>
      <c r="B38" s="26">
        <f t="shared" si="10"/>
        <v>1288.3946129160745</v>
      </c>
      <c r="C38" s="25">
        <f t="shared" si="11"/>
        <v>250.51434473686743</v>
      </c>
      <c r="D38" s="26">
        <f t="shared" si="9"/>
        <v>1037.8802681792072</v>
      </c>
      <c r="E38" s="26">
        <f t="shared" si="12"/>
        <v>20914.43753133102</v>
      </c>
      <c r="F38" s="26">
        <f t="shared" si="13"/>
        <v>59085.562468668984</v>
      </c>
      <c r="G38" s="26">
        <f t="shared" si="14"/>
        <v>0</v>
      </c>
      <c r="H38" s="46">
        <f t="shared" si="15"/>
        <v>59085.562468668984</v>
      </c>
      <c r="I38" s="43"/>
      <c r="J38" s="52" t="s">
        <v>27</v>
      </c>
    </row>
    <row r="39" spans="1:10" ht="12.75">
      <c r="A39" s="38">
        <f t="shared" si="8"/>
        <v>22</v>
      </c>
      <c r="B39" s="26">
        <f t="shared" si="10"/>
        <v>1288.3946129160745</v>
      </c>
      <c r="C39" s="25">
        <f t="shared" si="11"/>
        <v>246.1898436194541</v>
      </c>
      <c r="D39" s="26">
        <f t="shared" si="9"/>
        <v>1042.2047692966203</v>
      </c>
      <c r="E39" s="26">
        <f t="shared" si="12"/>
        <v>21956.642300627638</v>
      </c>
      <c r="F39" s="26">
        <f t="shared" si="13"/>
        <v>58043.35769937236</v>
      </c>
      <c r="G39" s="26">
        <f t="shared" si="14"/>
        <v>0</v>
      </c>
      <c r="H39" s="46">
        <f t="shared" si="15"/>
        <v>58043.35769937236</v>
      </c>
      <c r="I39" s="48" t="s">
        <v>25</v>
      </c>
      <c r="J39" s="53">
        <f>+SUM(D30:D41)</f>
        <v>12327.038055035575</v>
      </c>
    </row>
    <row r="40" spans="1:10" ht="12.75">
      <c r="A40" s="38">
        <f t="shared" si="8"/>
        <v>23</v>
      </c>
      <c r="B40" s="26">
        <f t="shared" si="10"/>
        <v>1288.3946129160745</v>
      </c>
      <c r="C40" s="25">
        <f t="shared" si="11"/>
        <v>241.84732374738485</v>
      </c>
      <c r="D40" s="26">
        <f t="shared" si="9"/>
        <v>1046.5472891686895</v>
      </c>
      <c r="E40" s="26">
        <f t="shared" si="12"/>
        <v>23003.189589796326</v>
      </c>
      <c r="F40" s="26">
        <f t="shared" si="13"/>
        <v>56996.810410203674</v>
      </c>
      <c r="G40" s="26">
        <f t="shared" si="14"/>
        <v>0</v>
      </c>
      <c r="H40" s="46">
        <f t="shared" si="15"/>
        <v>56996.810410203674</v>
      </c>
      <c r="I40" s="50" t="s">
        <v>24</v>
      </c>
      <c r="J40" s="54">
        <f>+SUM(C30:C41)</f>
        <v>3133.6972999573195</v>
      </c>
    </row>
    <row r="41" spans="1:10" ht="13.5" thickBot="1">
      <c r="A41" s="39">
        <f t="shared" si="8"/>
        <v>24</v>
      </c>
      <c r="B41" s="40">
        <f t="shared" si="10"/>
        <v>1288.3946129160745</v>
      </c>
      <c r="C41" s="41">
        <f t="shared" si="11"/>
        <v>237.4867100425153</v>
      </c>
      <c r="D41" s="40">
        <f t="shared" si="9"/>
        <v>1050.9079028735591</v>
      </c>
      <c r="E41" s="40">
        <f t="shared" si="12"/>
        <v>24054.097492669884</v>
      </c>
      <c r="F41" s="40">
        <f t="shared" si="13"/>
        <v>55945.902507330116</v>
      </c>
      <c r="G41" s="40">
        <f t="shared" si="14"/>
        <v>0</v>
      </c>
      <c r="H41" s="47">
        <f t="shared" si="15"/>
        <v>55945.902507330116</v>
      </c>
      <c r="I41" s="51" t="s">
        <v>23</v>
      </c>
      <c r="J41" s="54">
        <f>+SUM(B30:B41)</f>
        <v>15460.73535499289</v>
      </c>
    </row>
    <row r="42" spans="1:11" ht="12.75">
      <c r="A42" s="35">
        <f t="shared" si="8"/>
        <v>25</v>
      </c>
      <c r="B42" s="36">
        <f t="shared" si="10"/>
        <v>1288.3946129160745</v>
      </c>
      <c r="C42" s="37">
        <f t="shared" si="11"/>
        <v>233.1079271138755</v>
      </c>
      <c r="D42" s="36">
        <f t="shared" si="9"/>
        <v>1055.286685802199</v>
      </c>
      <c r="E42" s="36">
        <f t="shared" si="12"/>
        <v>25109.384178472083</v>
      </c>
      <c r="F42" s="36">
        <f t="shared" si="13"/>
        <v>54890.615821527914</v>
      </c>
      <c r="G42" s="36">
        <f t="shared" si="14"/>
        <v>0</v>
      </c>
      <c r="H42" s="45">
        <f t="shared" si="15"/>
        <v>54890.615821527914</v>
      </c>
      <c r="I42" s="43"/>
      <c r="J42" s="43"/>
      <c r="K42" s="43"/>
    </row>
    <row r="43" spans="1:11" ht="12.75">
      <c r="A43" s="38">
        <f t="shared" si="8"/>
        <v>26</v>
      </c>
      <c r="B43" s="26">
        <f t="shared" si="10"/>
        <v>1288.3946129160745</v>
      </c>
      <c r="C43" s="25">
        <f t="shared" si="11"/>
        <v>228.7108992563663</v>
      </c>
      <c r="D43" s="26">
        <f t="shared" si="9"/>
        <v>1059.6837136597082</v>
      </c>
      <c r="E43" s="26">
        <f t="shared" si="12"/>
        <v>26169.067892131792</v>
      </c>
      <c r="F43" s="26">
        <f t="shared" si="13"/>
        <v>53830.93210786821</v>
      </c>
      <c r="G43" s="26">
        <f t="shared" si="14"/>
        <v>0</v>
      </c>
      <c r="H43" s="46">
        <f t="shared" si="15"/>
        <v>53830.93210786821</v>
      </c>
      <c r="I43" s="43"/>
      <c r="J43" s="43"/>
      <c r="K43" s="43"/>
    </row>
    <row r="44" spans="1:11" ht="12.75">
      <c r="A44" s="38">
        <f t="shared" si="8"/>
        <v>27</v>
      </c>
      <c r="B44" s="26">
        <f t="shared" si="10"/>
        <v>1288.3946129160745</v>
      </c>
      <c r="C44" s="25">
        <f t="shared" si="11"/>
        <v>224.29555044945087</v>
      </c>
      <c r="D44" s="26">
        <f t="shared" si="9"/>
        <v>1064.0990624666235</v>
      </c>
      <c r="E44" s="26">
        <f t="shared" si="12"/>
        <v>27233.166954598415</v>
      </c>
      <c r="F44" s="26">
        <f t="shared" si="13"/>
        <v>52766.83304540158</v>
      </c>
      <c r="G44" s="26">
        <f t="shared" si="14"/>
        <v>0</v>
      </c>
      <c r="H44" s="46">
        <f t="shared" si="15"/>
        <v>52766.83304540158</v>
      </c>
      <c r="I44" s="43"/>
      <c r="J44" s="43"/>
      <c r="K44" s="43"/>
    </row>
    <row r="45" spans="1:11" ht="12.75">
      <c r="A45" s="38">
        <f t="shared" si="8"/>
        <v>28</v>
      </c>
      <c r="B45" s="26">
        <f t="shared" si="10"/>
        <v>1288.3946129160745</v>
      </c>
      <c r="C45" s="25">
        <f t="shared" si="11"/>
        <v>219.86180435583992</v>
      </c>
      <c r="D45" s="26">
        <f t="shared" si="9"/>
        <v>1068.5328085602346</v>
      </c>
      <c r="E45" s="26">
        <f t="shared" si="12"/>
        <v>28301.69976315865</v>
      </c>
      <c r="F45" s="26">
        <f t="shared" si="13"/>
        <v>51698.30023684135</v>
      </c>
      <c r="G45" s="26">
        <f t="shared" si="14"/>
        <v>0</v>
      </c>
      <c r="H45" s="46">
        <f t="shared" si="15"/>
        <v>51698.30023684135</v>
      </c>
      <c r="I45" s="43"/>
      <c r="J45" s="43"/>
      <c r="K45" s="43"/>
    </row>
    <row r="46" spans="1:11" ht="12.75">
      <c r="A46" s="38">
        <f t="shared" si="8"/>
        <v>29</v>
      </c>
      <c r="B46" s="26">
        <f t="shared" si="10"/>
        <v>1288.3946129160745</v>
      </c>
      <c r="C46" s="25">
        <f t="shared" si="11"/>
        <v>215.40958432017229</v>
      </c>
      <c r="D46" s="26">
        <f t="shared" si="9"/>
        <v>1072.9850285959021</v>
      </c>
      <c r="E46" s="26">
        <f t="shared" si="12"/>
        <v>29374.684791754553</v>
      </c>
      <c r="F46" s="26">
        <f t="shared" si="13"/>
        <v>50625.31520824545</v>
      </c>
      <c r="G46" s="26">
        <f t="shared" si="14"/>
        <v>0</v>
      </c>
      <c r="H46" s="46">
        <f t="shared" si="15"/>
        <v>50625.31520824545</v>
      </c>
      <c r="I46" s="43"/>
      <c r="J46" s="43"/>
      <c r="K46" s="43"/>
    </row>
    <row r="47" spans="1:11" ht="12.75">
      <c r="A47" s="38">
        <f t="shared" si="8"/>
        <v>30</v>
      </c>
      <c r="B47" s="26">
        <f t="shared" si="10"/>
        <v>1288.3946129160745</v>
      </c>
      <c r="C47" s="25">
        <f t="shared" si="11"/>
        <v>210.93881336768936</v>
      </c>
      <c r="D47" s="26">
        <f t="shared" si="9"/>
        <v>1077.4557995483851</v>
      </c>
      <c r="E47" s="26">
        <f t="shared" si="12"/>
        <v>30452.140591302938</v>
      </c>
      <c r="F47" s="26">
        <f t="shared" si="13"/>
        <v>49547.85940869706</v>
      </c>
      <c r="G47" s="26">
        <f t="shared" si="14"/>
        <v>0</v>
      </c>
      <c r="H47" s="46">
        <f t="shared" si="15"/>
        <v>49547.85940869706</v>
      </c>
      <c r="I47" s="43"/>
      <c r="J47" s="43"/>
      <c r="K47" s="43"/>
    </row>
    <row r="48" spans="1:11" ht="12.75">
      <c r="A48" s="38">
        <f t="shared" si="8"/>
        <v>31</v>
      </c>
      <c r="B48" s="26">
        <f t="shared" si="10"/>
        <v>1288.3946129160745</v>
      </c>
      <c r="C48" s="25">
        <f t="shared" si="11"/>
        <v>206.44941420290442</v>
      </c>
      <c r="D48" s="26">
        <f t="shared" si="9"/>
        <v>1081.9451987131702</v>
      </c>
      <c r="E48" s="26">
        <f t="shared" si="12"/>
        <v>31534.085790016106</v>
      </c>
      <c r="F48" s="26">
        <f t="shared" si="13"/>
        <v>48465.914209983894</v>
      </c>
      <c r="G48" s="26">
        <f t="shared" si="14"/>
        <v>0</v>
      </c>
      <c r="H48" s="46">
        <f t="shared" si="15"/>
        <v>48465.914209983894</v>
      </c>
      <c r="I48" s="43"/>
      <c r="J48" s="43"/>
      <c r="K48" s="43"/>
    </row>
    <row r="49" spans="1:11" ht="13.5" thickBot="1">
      <c r="A49" s="38">
        <f t="shared" si="8"/>
        <v>32</v>
      </c>
      <c r="B49" s="26">
        <f t="shared" si="10"/>
        <v>1288.3946129160745</v>
      </c>
      <c r="C49" s="25">
        <f t="shared" si="11"/>
        <v>201.94130920826623</v>
      </c>
      <c r="D49" s="26">
        <f t="shared" si="9"/>
        <v>1086.4533037078083</v>
      </c>
      <c r="E49" s="26">
        <f t="shared" si="12"/>
        <v>32620.539093723914</v>
      </c>
      <c r="F49" s="26">
        <f t="shared" si="13"/>
        <v>47379.46090627609</v>
      </c>
      <c r="G49" s="26">
        <f t="shared" si="14"/>
        <v>0</v>
      </c>
      <c r="H49" s="46">
        <f t="shared" si="15"/>
        <v>47379.46090627609</v>
      </c>
      <c r="I49" s="43"/>
      <c r="J49" s="43"/>
      <c r="K49" s="43"/>
    </row>
    <row r="50" spans="1:10" ht="13.5" thickBot="1">
      <c r="A50" s="38">
        <f t="shared" si="8"/>
        <v>33</v>
      </c>
      <c r="B50" s="26">
        <f t="shared" si="10"/>
        <v>1288.3946129160745</v>
      </c>
      <c r="C50" s="25">
        <f t="shared" si="11"/>
        <v>197.41442044281703</v>
      </c>
      <c r="D50" s="26">
        <f t="shared" si="9"/>
        <v>1090.9801924732574</v>
      </c>
      <c r="E50" s="26">
        <f t="shared" si="12"/>
        <v>33711.519286197174</v>
      </c>
      <c r="F50" s="26">
        <f t="shared" si="13"/>
        <v>46288.480713802826</v>
      </c>
      <c r="G50" s="26">
        <f t="shared" si="14"/>
        <v>0</v>
      </c>
      <c r="H50" s="46">
        <f t="shared" si="15"/>
        <v>46288.480713802826</v>
      </c>
      <c r="I50" s="43"/>
      <c r="J50" s="52" t="s">
        <v>28</v>
      </c>
    </row>
    <row r="51" spans="1:10" ht="12.75">
      <c r="A51" s="38">
        <f t="shared" si="8"/>
        <v>34</v>
      </c>
      <c r="B51" s="26">
        <f t="shared" si="10"/>
        <v>1288.3946129160745</v>
      </c>
      <c r="C51" s="25">
        <f t="shared" si="11"/>
        <v>192.8686696408451</v>
      </c>
      <c r="D51" s="26">
        <f t="shared" si="9"/>
        <v>1095.5259432752293</v>
      </c>
      <c r="E51" s="26">
        <f t="shared" si="12"/>
        <v>34807.0452294724</v>
      </c>
      <c r="F51" s="26">
        <f t="shared" si="13"/>
        <v>45192.9547705276</v>
      </c>
      <c r="G51" s="26">
        <f t="shared" si="14"/>
        <v>0</v>
      </c>
      <c r="H51" s="46">
        <f t="shared" si="15"/>
        <v>45192.9547705276</v>
      </c>
      <c r="I51" s="48" t="s">
        <v>25</v>
      </c>
      <c r="J51" s="53">
        <f>+SUM(D42:D53)</f>
        <v>12957.712717191545</v>
      </c>
    </row>
    <row r="52" spans="1:10" ht="12.75">
      <c r="A52" s="38">
        <f t="shared" si="8"/>
        <v>35</v>
      </c>
      <c r="B52" s="26">
        <f t="shared" si="10"/>
        <v>1288.3946129160745</v>
      </c>
      <c r="C52" s="25">
        <f t="shared" si="11"/>
        <v>188.30397821053165</v>
      </c>
      <c r="D52" s="26">
        <f t="shared" si="9"/>
        <v>1100.090634705543</v>
      </c>
      <c r="E52" s="26">
        <f t="shared" si="12"/>
        <v>35907.135864177944</v>
      </c>
      <c r="F52" s="26">
        <f t="shared" si="13"/>
        <v>44092.864135822056</v>
      </c>
      <c r="G52" s="26">
        <f t="shared" si="14"/>
        <v>0</v>
      </c>
      <c r="H52" s="46">
        <f t="shared" si="15"/>
        <v>44092.864135822056</v>
      </c>
      <c r="I52" s="50" t="s">
        <v>24</v>
      </c>
      <c r="J52" s="54">
        <f>+SUM(C42:C53)</f>
        <v>2503.0226378013504</v>
      </c>
    </row>
    <row r="53" spans="1:10" ht="13.5" thickBot="1">
      <c r="A53" s="39">
        <f t="shared" si="8"/>
        <v>36</v>
      </c>
      <c r="B53" s="40">
        <f t="shared" si="10"/>
        <v>1288.3946129160745</v>
      </c>
      <c r="C53" s="41">
        <f t="shared" si="11"/>
        <v>183.7202672325919</v>
      </c>
      <c r="D53" s="40">
        <f t="shared" si="9"/>
        <v>1104.6743456834827</v>
      </c>
      <c r="E53" s="40">
        <f t="shared" si="12"/>
        <v>37011.810209861425</v>
      </c>
      <c r="F53" s="40">
        <f t="shared" si="13"/>
        <v>42988.189790138575</v>
      </c>
      <c r="G53" s="40">
        <f t="shared" si="14"/>
        <v>0</v>
      </c>
      <c r="H53" s="47">
        <f t="shared" si="15"/>
        <v>42988.189790138575</v>
      </c>
      <c r="I53" s="51" t="s">
        <v>23</v>
      </c>
      <c r="J53" s="55">
        <f>+SUM(B42:B53)</f>
        <v>15460.73535499289</v>
      </c>
    </row>
    <row r="54" spans="1:10" ht="12.75">
      <c r="A54" s="35">
        <f t="shared" si="8"/>
        <v>37</v>
      </c>
      <c r="B54" s="36">
        <f t="shared" si="10"/>
        <v>1288.3946129160745</v>
      </c>
      <c r="C54" s="37">
        <f t="shared" si="11"/>
        <v>179.11745745891074</v>
      </c>
      <c r="D54" s="36">
        <f aca="true" t="shared" si="16" ref="D54:D117">IF(A54="","",B54-C54)</f>
        <v>1109.2771554571636</v>
      </c>
      <c r="E54" s="36">
        <f t="shared" si="12"/>
        <v>38121.08736531859</v>
      </c>
      <c r="F54" s="36">
        <f t="shared" si="13"/>
        <v>41878.91263468141</v>
      </c>
      <c r="G54" s="36">
        <f t="shared" si="14"/>
        <v>0</v>
      </c>
      <c r="H54" s="45">
        <f t="shared" si="15"/>
        <v>41878.91263468141</v>
      </c>
      <c r="I54" s="43"/>
      <c r="J54" s="9"/>
    </row>
    <row r="55" spans="1:10" ht="12.75">
      <c r="A55" s="38">
        <f t="shared" si="8"/>
        <v>38</v>
      </c>
      <c r="B55" s="26">
        <f aca="true" t="shared" si="17" ref="B55:B118">IF(A55="","",-PMT($B$4/$B$6,$B$5*$B$6,$B$3,,$B$12))</f>
        <v>1288.3946129160745</v>
      </c>
      <c r="C55" s="25">
        <f aca="true" t="shared" si="18" ref="C55:C118">IF(A55="","",$B$4/$B$6*F54)</f>
        <v>174.49546931117254</v>
      </c>
      <c r="D55" s="26">
        <f t="shared" si="16"/>
        <v>1113.8991436049018</v>
      </c>
      <c r="E55" s="26">
        <f aca="true" t="shared" si="19" ref="E55:E118">IF(A55="","",D55+E54)</f>
        <v>39234.986508923495</v>
      </c>
      <c r="F55" s="26">
        <f aca="true" t="shared" si="20" ref="F55:F118">IF(A55="","",$F$17-E55)</f>
        <v>40765.013491076505</v>
      </c>
      <c r="G55" s="26">
        <f aca="true" t="shared" si="21" ref="G55:G118">IF(A55="","",$B$11*F55)</f>
        <v>0</v>
      </c>
      <c r="H55" s="46">
        <f aca="true" t="shared" si="22" ref="H55:H118">IF(A55="","",F55+G55)</f>
        <v>40765.013491076505</v>
      </c>
      <c r="I55" s="43"/>
      <c r="J55" s="9"/>
    </row>
    <row r="56" spans="1:10" ht="12.75">
      <c r="A56" s="38">
        <f t="shared" si="8"/>
        <v>39</v>
      </c>
      <c r="B56" s="26">
        <f t="shared" si="17"/>
        <v>1288.3946129160745</v>
      </c>
      <c r="C56" s="25">
        <f t="shared" si="18"/>
        <v>169.85422287948543</v>
      </c>
      <c r="D56" s="26">
        <f t="shared" si="16"/>
        <v>1118.540390036589</v>
      </c>
      <c r="E56" s="26">
        <f t="shared" si="19"/>
        <v>40353.52689896009</v>
      </c>
      <c r="F56" s="26">
        <f t="shared" si="20"/>
        <v>39646.47310103991</v>
      </c>
      <c r="G56" s="26">
        <f t="shared" si="21"/>
        <v>0</v>
      </c>
      <c r="H56" s="46">
        <f t="shared" si="22"/>
        <v>39646.47310103991</v>
      </c>
      <c r="I56" s="43"/>
      <c r="J56" s="9"/>
    </row>
    <row r="57" spans="1:10" ht="12.75">
      <c r="A57" s="38">
        <f t="shared" si="8"/>
        <v>40</v>
      </c>
      <c r="B57" s="26">
        <f t="shared" si="17"/>
        <v>1288.3946129160745</v>
      </c>
      <c r="C57" s="25">
        <f t="shared" si="18"/>
        <v>165.19363792099963</v>
      </c>
      <c r="D57" s="26">
        <f t="shared" si="16"/>
        <v>1123.2009749950748</v>
      </c>
      <c r="E57" s="26">
        <f t="shared" si="19"/>
        <v>41476.72787395516</v>
      </c>
      <c r="F57" s="26">
        <f t="shared" si="20"/>
        <v>38523.27212604484</v>
      </c>
      <c r="G57" s="26">
        <f t="shared" si="21"/>
        <v>0</v>
      </c>
      <c r="H57" s="46">
        <f t="shared" si="22"/>
        <v>38523.27212604484</v>
      </c>
      <c r="I57" s="43"/>
      <c r="J57" s="9"/>
    </row>
    <row r="58" spans="1:10" ht="12.75">
      <c r="A58" s="38">
        <f t="shared" si="8"/>
        <v>41</v>
      </c>
      <c r="B58" s="26">
        <f t="shared" si="17"/>
        <v>1288.3946129160745</v>
      </c>
      <c r="C58" s="25">
        <f t="shared" si="18"/>
        <v>160.51363385852017</v>
      </c>
      <c r="D58" s="26">
        <f t="shared" si="16"/>
        <v>1127.8809790575542</v>
      </c>
      <c r="E58" s="26">
        <f t="shared" si="19"/>
        <v>42604.608853012716</v>
      </c>
      <c r="F58" s="26">
        <f t="shared" si="20"/>
        <v>37395.391146987284</v>
      </c>
      <c r="G58" s="26">
        <f t="shared" si="21"/>
        <v>0</v>
      </c>
      <c r="H58" s="46">
        <f t="shared" si="22"/>
        <v>37395.391146987284</v>
      </c>
      <c r="I58" s="43"/>
      <c r="J58" s="9"/>
    </row>
    <row r="59" spans="1:10" ht="12.75">
      <c r="A59" s="38">
        <f t="shared" si="8"/>
        <v>42</v>
      </c>
      <c r="B59" s="26">
        <f t="shared" si="17"/>
        <v>1288.3946129160745</v>
      </c>
      <c r="C59" s="25">
        <f t="shared" si="18"/>
        <v>155.81412977911367</v>
      </c>
      <c r="D59" s="26">
        <f t="shared" si="16"/>
        <v>1132.5804831369608</v>
      </c>
      <c r="E59" s="26">
        <f t="shared" si="19"/>
        <v>43737.18933614968</v>
      </c>
      <c r="F59" s="26">
        <f t="shared" si="20"/>
        <v>36262.81066385032</v>
      </c>
      <c r="G59" s="26">
        <f t="shared" si="21"/>
        <v>0</v>
      </c>
      <c r="H59" s="46">
        <f t="shared" si="22"/>
        <v>36262.81066385032</v>
      </c>
      <c r="I59" s="43"/>
      <c r="J59" s="9"/>
    </row>
    <row r="60" spans="1:10" ht="12.75">
      <c r="A60" s="38">
        <f t="shared" si="8"/>
        <v>43</v>
      </c>
      <c r="B60" s="26">
        <f t="shared" si="17"/>
        <v>1288.3946129160745</v>
      </c>
      <c r="C60" s="25">
        <f t="shared" si="18"/>
        <v>151.09504443270967</v>
      </c>
      <c r="D60" s="26">
        <f t="shared" si="16"/>
        <v>1137.2995684833647</v>
      </c>
      <c r="E60" s="26">
        <f t="shared" si="19"/>
        <v>44874.48890463304</v>
      </c>
      <c r="F60" s="26">
        <f t="shared" si="20"/>
        <v>35125.51109536696</v>
      </c>
      <c r="G60" s="26">
        <f t="shared" si="21"/>
        <v>0</v>
      </c>
      <c r="H60" s="46">
        <f t="shared" si="22"/>
        <v>35125.51109536696</v>
      </c>
      <c r="I60" s="43"/>
      <c r="J60" s="9"/>
    </row>
    <row r="61" spans="1:10" ht="13.5" thickBot="1">
      <c r="A61" s="38">
        <f t="shared" si="8"/>
        <v>44</v>
      </c>
      <c r="B61" s="26">
        <f t="shared" si="17"/>
        <v>1288.3946129160745</v>
      </c>
      <c r="C61" s="25">
        <f t="shared" si="18"/>
        <v>146.35629623069565</v>
      </c>
      <c r="D61" s="26">
        <f t="shared" si="16"/>
        <v>1142.038316685379</v>
      </c>
      <c r="E61" s="26">
        <f t="shared" si="19"/>
        <v>46016.52722131842</v>
      </c>
      <c r="F61" s="26">
        <f t="shared" si="20"/>
        <v>33983.47277868158</v>
      </c>
      <c r="G61" s="26">
        <f t="shared" si="21"/>
        <v>0</v>
      </c>
      <c r="H61" s="46">
        <f t="shared" si="22"/>
        <v>33983.47277868158</v>
      </c>
      <c r="I61" s="43"/>
      <c r="J61" s="9"/>
    </row>
    <row r="62" spans="1:10" ht="13.5" thickBot="1">
      <c r="A62" s="38">
        <f t="shared" si="8"/>
        <v>45</v>
      </c>
      <c r="B62" s="26">
        <f t="shared" si="17"/>
        <v>1288.3946129160745</v>
      </c>
      <c r="C62" s="25">
        <f t="shared" si="18"/>
        <v>141.59780324450657</v>
      </c>
      <c r="D62" s="26">
        <f t="shared" si="16"/>
        <v>1146.7968096715679</v>
      </c>
      <c r="E62" s="26">
        <f t="shared" si="19"/>
        <v>47163.32403098999</v>
      </c>
      <c r="F62" s="26">
        <f t="shared" si="20"/>
        <v>32836.67596901001</v>
      </c>
      <c r="G62" s="26">
        <f t="shared" si="21"/>
        <v>0</v>
      </c>
      <c r="H62" s="46">
        <f t="shared" si="22"/>
        <v>32836.67596901001</v>
      </c>
      <c r="I62" s="43"/>
      <c r="J62" s="52" t="s">
        <v>29</v>
      </c>
    </row>
    <row r="63" spans="1:10" ht="12.75">
      <c r="A63" s="38">
        <f t="shared" si="8"/>
        <v>46</v>
      </c>
      <c r="B63" s="26">
        <f t="shared" si="17"/>
        <v>1288.3946129160745</v>
      </c>
      <c r="C63" s="25">
        <f t="shared" si="18"/>
        <v>136.81948320420835</v>
      </c>
      <c r="D63" s="26">
        <f t="shared" si="16"/>
        <v>1151.575129711866</v>
      </c>
      <c r="E63" s="26">
        <f t="shared" si="19"/>
        <v>48314.89916070186</v>
      </c>
      <c r="F63" s="26">
        <f t="shared" si="20"/>
        <v>31685.10083929814</v>
      </c>
      <c r="G63" s="26">
        <f t="shared" si="21"/>
        <v>0</v>
      </c>
      <c r="H63" s="46">
        <f t="shared" si="22"/>
        <v>31685.10083929814</v>
      </c>
      <c r="I63" s="48" t="s">
        <v>25</v>
      </c>
      <c r="J63" s="49">
        <f>+SUM(D54:D65)</f>
        <v>13620.653892009335</v>
      </c>
    </row>
    <row r="64" spans="1:10" ht="12.75">
      <c r="A64" s="38">
        <f t="shared" si="8"/>
        <v>47</v>
      </c>
      <c r="B64" s="26">
        <f t="shared" si="17"/>
        <v>1288.3946129160745</v>
      </c>
      <c r="C64" s="25">
        <f t="shared" si="18"/>
        <v>132.02125349707558</v>
      </c>
      <c r="D64" s="26">
        <f t="shared" si="16"/>
        <v>1156.373359418999</v>
      </c>
      <c r="E64" s="26">
        <f t="shared" si="19"/>
        <v>49471.27252012086</v>
      </c>
      <c r="F64" s="26">
        <f t="shared" si="20"/>
        <v>30528.72747987914</v>
      </c>
      <c r="G64" s="26">
        <f t="shared" si="21"/>
        <v>0</v>
      </c>
      <c r="H64" s="46">
        <f t="shared" si="22"/>
        <v>30528.72747987914</v>
      </c>
      <c r="I64" s="50" t="s">
        <v>24</v>
      </c>
      <c r="J64" s="44">
        <f>+SUM(C54:C65)</f>
        <v>1840.081462983561</v>
      </c>
    </row>
    <row r="65" spans="1:10" ht="13.5" thickBot="1">
      <c r="A65" s="39">
        <f t="shared" si="8"/>
        <v>48</v>
      </c>
      <c r="B65" s="40">
        <f t="shared" si="17"/>
        <v>1288.3946129160745</v>
      </c>
      <c r="C65" s="41">
        <f t="shared" si="18"/>
        <v>127.20303116616309</v>
      </c>
      <c r="D65" s="40">
        <f t="shared" si="16"/>
        <v>1161.1915817499114</v>
      </c>
      <c r="E65" s="40">
        <f t="shared" si="19"/>
        <v>50632.46410187077</v>
      </c>
      <c r="F65" s="40">
        <f t="shared" si="20"/>
        <v>29367.53589812923</v>
      </c>
      <c r="G65" s="40">
        <f t="shared" si="21"/>
        <v>0</v>
      </c>
      <c r="H65" s="47">
        <f t="shared" si="22"/>
        <v>29367.53589812923</v>
      </c>
      <c r="I65" s="51" t="s">
        <v>23</v>
      </c>
      <c r="J65" s="42">
        <f>+SUM(B54:B65)</f>
        <v>15460.73535499289</v>
      </c>
    </row>
    <row r="66" spans="1:10" ht="12.75">
      <c r="A66" s="35">
        <f t="shared" si="8"/>
        <v>49</v>
      </c>
      <c r="B66" s="36">
        <f t="shared" si="17"/>
        <v>1288.3946129160745</v>
      </c>
      <c r="C66" s="37">
        <f t="shared" si="18"/>
        <v>122.36473290887179</v>
      </c>
      <c r="D66" s="36">
        <f t="shared" si="16"/>
        <v>1166.0298800072028</v>
      </c>
      <c r="E66" s="36">
        <f t="shared" si="19"/>
        <v>51798.493981877975</v>
      </c>
      <c r="F66" s="36">
        <f t="shared" si="20"/>
        <v>28201.506018122025</v>
      </c>
      <c r="G66" s="36">
        <f t="shared" si="21"/>
        <v>0</v>
      </c>
      <c r="H66" s="45">
        <f t="shared" si="22"/>
        <v>28201.506018122025</v>
      </c>
      <c r="I66" s="43"/>
      <c r="J66" s="9"/>
    </row>
    <row r="67" spans="1:10" ht="12.75">
      <c r="A67" s="38">
        <f t="shared" si="8"/>
        <v>50</v>
      </c>
      <c r="B67" s="26">
        <f t="shared" si="17"/>
        <v>1288.3946129160745</v>
      </c>
      <c r="C67" s="25">
        <f t="shared" si="18"/>
        <v>117.50627507550844</v>
      </c>
      <c r="D67" s="26">
        <f t="shared" si="16"/>
        <v>1170.888337840566</v>
      </c>
      <c r="E67" s="26">
        <f t="shared" si="19"/>
        <v>52969.38231971854</v>
      </c>
      <c r="F67" s="26">
        <f t="shared" si="20"/>
        <v>27030.61768028146</v>
      </c>
      <c r="G67" s="26">
        <f t="shared" si="21"/>
        <v>0</v>
      </c>
      <c r="H67" s="46">
        <f t="shared" si="22"/>
        <v>27030.61768028146</v>
      </c>
      <c r="I67" s="43"/>
      <c r="J67" s="9"/>
    </row>
    <row r="68" spans="1:10" ht="12.75">
      <c r="A68" s="38">
        <f t="shared" si="8"/>
        <v>51</v>
      </c>
      <c r="B68" s="26">
        <f t="shared" si="17"/>
        <v>1288.3946129160745</v>
      </c>
      <c r="C68" s="25">
        <f t="shared" si="18"/>
        <v>112.62757366783941</v>
      </c>
      <c r="D68" s="26">
        <f t="shared" si="16"/>
        <v>1175.767039248235</v>
      </c>
      <c r="E68" s="26">
        <f t="shared" si="19"/>
        <v>54145.14935896677</v>
      </c>
      <c r="F68" s="26">
        <f t="shared" si="20"/>
        <v>25854.850641033227</v>
      </c>
      <c r="G68" s="26">
        <f t="shared" si="21"/>
        <v>0</v>
      </c>
      <c r="H68" s="46">
        <f t="shared" si="22"/>
        <v>25854.850641033227</v>
      </c>
      <c r="I68" s="43"/>
      <c r="J68" s="9"/>
    </row>
    <row r="69" spans="1:10" ht="12.75">
      <c r="A69" s="38">
        <f t="shared" si="8"/>
        <v>52</v>
      </c>
      <c r="B69" s="26">
        <f t="shared" si="17"/>
        <v>1288.3946129160745</v>
      </c>
      <c r="C69" s="25">
        <f t="shared" si="18"/>
        <v>107.72854433763844</v>
      </c>
      <c r="D69" s="26">
        <f t="shared" si="16"/>
        <v>1180.6660685784361</v>
      </c>
      <c r="E69" s="26">
        <f t="shared" si="19"/>
        <v>55325.81542754521</v>
      </c>
      <c r="F69" s="26">
        <f t="shared" si="20"/>
        <v>24674.18457245479</v>
      </c>
      <c r="G69" s="26">
        <f t="shared" si="21"/>
        <v>0</v>
      </c>
      <c r="H69" s="46">
        <f t="shared" si="22"/>
        <v>24674.18457245479</v>
      </c>
      <c r="I69" s="43"/>
      <c r="J69" s="9"/>
    </row>
    <row r="70" spans="1:10" ht="12.75">
      <c r="A70" s="38">
        <f t="shared" si="8"/>
        <v>53</v>
      </c>
      <c r="B70" s="26">
        <f t="shared" si="17"/>
        <v>1288.3946129160745</v>
      </c>
      <c r="C70" s="25">
        <f t="shared" si="18"/>
        <v>102.80910238522829</v>
      </c>
      <c r="D70" s="26">
        <f t="shared" si="16"/>
        <v>1185.5855105308462</v>
      </c>
      <c r="E70" s="26">
        <f t="shared" si="19"/>
        <v>56511.400938076054</v>
      </c>
      <c r="F70" s="26">
        <f t="shared" si="20"/>
        <v>23488.599061923946</v>
      </c>
      <c r="G70" s="26">
        <f t="shared" si="21"/>
        <v>0</v>
      </c>
      <c r="H70" s="46">
        <f t="shared" si="22"/>
        <v>23488.599061923946</v>
      </c>
      <c r="I70" s="43"/>
      <c r="J70" s="9"/>
    </row>
    <row r="71" spans="1:10" ht="12.75">
      <c r="A71" s="38">
        <f t="shared" si="8"/>
        <v>54</v>
      </c>
      <c r="B71" s="26">
        <f t="shared" si="17"/>
        <v>1288.3946129160745</v>
      </c>
      <c r="C71" s="25">
        <f t="shared" si="18"/>
        <v>97.86916275801644</v>
      </c>
      <c r="D71" s="26">
        <f t="shared" si="16"/>
        <v>1190.525450158058</v>
      </c>
      <c r="E71" s="26">
        <f t="shared" si="19"/>
        <v>57701.92638823411</v>
      </c>
      <c r="F71" s="26">
        <f t="shared" si="20"/>
        <v>22298.07361176589</v>
      </c>
      <c r="G71" s="26">
        <f t="shared" si="21"/>
        <v>0</v>
      </c>
      <c r="H71" s="46">
        <f t="shared" si="22"/>
        <v>22298.07361176589</v>
      </c>
      <c r="I71" s="43"/>
      <c r="J71" s="9"/>
    </row>
    <row r="72" spans="1:10" ht="12.75">
      <c r="A72" s="38">
        <f t="shared" si="8"/>
        <v>55</v>
      </c>
      <c r="B72" s="26">
        <f t="shared" si="17"/>
        <v>1288.3946129160745</v>
      </c>
      <c r="C72" s="25">
        <f t="shared" si="18"/>
        <v>92.90864004902454</v>
      </c>
      <c r="D72" s="26">
        <f t="shared" si="16"/>
        <v>1195.48597286705</v>
      </c>
      <c r="E72" s="26">
        <f t="shared" si="19"/>
        <v>58897.41236110116</v>
      </c>
      <c r="F72" s="26">
        <f t="shared" si="20"/>
        <v>21102.58763889884</v>
      </c>
      <c r="G72" s="26">
        <f t="shared" si="21"/>
        <v>0</v>
      </c>
      <c r="H72" s="46">
        <f t="shared" si="22"/>
        <v>21102.58763889884</v>
      </c>
      <c r="I72" s="43"/>
      <c r="J72" s="9"/>
    </row>
    <row r="73" spans="1:10" ht="13.5" thickBot="1">
      <c r="A73" s="38">
        <f t="shared" si="8"/>
        <v>56</v>
      </c>
      <c r="B73" s="26">
        <f t="shared" si="17"/>
        <v>1288.3946129160745</v>
      </c>
      <c r="C73" s="25">
        <f t="shared" si="18"/>
        <v>87.92744849541184</v>
      </c>
      <c r="D73" s="26">
        <f t="shared" si="16"/>
        <v>1200.4671644206626</v>
      </c>
      <c r="E73" s="26">
        <f t="shared" si="19"/>
        <v>60097.87952552182</v>
      </c>
      <c r="F73" s="26">
        <f t="shared" si="20"/>
        <v>19902.12047447818</v>
      </c>
      <c r="G73" s="26">
        <f t="shared" si="21"/>
        <v>0</v>
      </c>
      <c r="H73" s="46">
        <f t="shared" si="22"/>
        <v>19902.12047447818</v>
      </c>
      <c r="I73" s="43"/>
      <c r="J73" s="9"/>
    </row>
    <row r="74" spans="1:10" ht="13.5" thickBot="1">
      <c r="A74" s="38">
        <f t="shared" si="8"/>
        <v>57</v>
      </c>
      <c r="B74" s="26">
        <f t="shared" si="17"/>
        <v>1288.3946129160745</v>
      </c>
      <c r="C74" s="25">
        <f t="shared" si="18"/>
        <v>82.92550197699241</v>
      </c>
      <c r="D74" s="26">
        <f t="shared" si="16"/>
        <v>1205.4691109390822</v>
      </c>
      <c r="E74" s="26">
        <f t="shared" si="19"/>
        <v>61303.348636460905</v>
      </c>
      <c r="F74" s="26">
        <f t="shared" si="20"/>
        <v>18696.651363539095</v>
      </c>
      <c r="G74" s="26">
        <f t="shared" si="21"/>
        <v>0</v>
      </c>
      <c r="H74" s="46">
        <f t="shared" si="22"/>
        <v>18696.651363539095</v>
      </c>
      <c r="I74" s="43"/>
      <c r="J74" s="52" t="s">
        <v>30</v>
      </c>
    </row>
    <row r="75" spans="1:10" ht="12.75">
      <c r="A75" s="38">
        <f t="shared" si="8"/>
        <v>58</v>
      </c>
      <c r="B75" s="26">
        <f t="shared" si="17"/>
        <v>1288.3946129160745</v>
      </c>
      <c r="C75" s="25">
        <f t="shared" si="18"/>
        <v>77.90271401474622</v>
      </c>
      <c r="D75" s="26">
        <f t="shared" si="16"/>
        <v>1210.4918989013283</v>
      </c>
      <c r="E75" s="26">
        <f t="shared" si="19"/>
        <v>62513.84053536224</v>
      </c>
      <c r="F75" s="26">
        <f t="shared" si="20"/>
        <v>17486.159464637763</v>
      </c>
      <c r="G75" s="26">
        <f t="shared" si="21"/>
        <v>0</v>
      </c>
      <c r="H75" s="46">
        <f t="shared" si="22"/>
        <v>17486.159464637763</v>
      </c>
      <c r="I75" s="48" t="s">
        <v>25</v>
      </c>
      <c r="J75" s="49">
        <f>+SUM(D66:D77)</f>
        <v>14317.512395514745</v>
      </c>
    </row>
    <row r="76" spans="1:10" ht="12.75">
      <c r="A76" s="38">
        <f t="shared" si="8"/>
        <v>59</v>
      </c>
      <c r="B76" s="26">
        <f t="shared" si="17"/>
        <v>1288.3946129160745</v>
      </c>
      <c r="C76" s="25">
        <f t="shared" si="18"/>
        <v>72.85899776932402</v>
      </c>
      <c r="D76" s="26">
        <f t="shared" si="16"/>
        <v>1215.5356151467504</v>
      </c>
      <c r="E76" s="26">
        <f t="shared" si="19"/>
        <v>63729.376150508986</v>
      </c>
      <c r="F76" s="26">
        <f t="shared" si="20"/>
        <v>16270.623849491014</v>
      </c>
      <c r="G76" s="26">
        <f t="shared" si="21"/>
        <v>0</v>
      </c>
      <c r="H76" s="46">
        <f t="shared" si="22"/>
        <v>16270.623849491014</v>
      </c>
      <c r="I76" s="50" t="s">
        <v>24</v>
      </c>
      <c r="J76" s="44">
        <f>+SUM(C66:C77)</f>
        <v>1143.2229594781477</v>
      </c>
    </row>
    <row r="77" spans="1:10" ht="13.5" thickBot="1">
      <c r="A77" s="39">
        <f t="shared" si="8"/>
        <v>60</v>
      </c>
      <c r="B77" s="40">
        <f t="shared" si="17"/>
        <v>1288.3946129160745</v>
      </c>
      <c r="C77" s="41">
        <f t="shared" si="18"/>
        <v>67.79426603954589</v>
      </c>
      <c r="D77" s="40">
        <f t="shared" si="16"/>
        <v>1220.6003468765286</v>
      </c>
      <c r="E77" s="40">
        <f t="shared" si="19"/>
        <v>64949.97649738551</v>
      </c>
      <c r="F77" s="40">
        <f t="shared" si="20"/>
        <v>15050.023502614487</v>
      </c>
      <c r="G77" s="40">
        <f t="shared" si="21"/>
        <v>0</v>
      </c>
      <c r="H77" s="47">
        <f t="shared" si="22"/>
        <v>15050.023502614487</v>
      </c>
      <c r="I77" s="51" t="s">
        <v>23</v>
      </c>
      <c r="J77" s="42">
        <f>+SUM(B66:B77)</f>
        <v>15460.73535499289</v>
      </c>
    </row>
    <row r="78" spans="1:10" ht="12.75">
      <c r="A78" s="35">
        <f t="shared" si="8"/>
        <v>61</v>
      </c>
      <c r="B78" s="36">
        <f t="shared" si="17"/>
        <v>1288.3946129160745</v>
      </c>
      <c r="C78" s="37">
        <f t="shared" si="18"/>
        <v>62.7084312608937</v>
      </c>
      <c r="D78" s="36">
        <f t="shared" si="16"/>
        <v>1225.6861816551807</v>
      </c>
      <c r="E78" s="36">
        <f t="shared" si="19"/>
        <v>66175.66267904069</v>
      </c>
      <c r="F78" s="36">
        <f t="shared" si="20"/>
        <v>13824.337320959312</v>
      </c>
      <c r="G78" s="36">
        <f t="shared" si="21"/>
        <v>0</v>
      </c>
      <c r="H78" s="45">
        <f t="shared" si="22"/>
        <v>13824.337320959312</v>
      </c>
      <c r="I78" s="43"/>
      <c r="J78" s="9"/>
    </row>
    <row r="79" spans="1:10" ht="12.75">
      <c r="A79" s="38">
        <f t="shared" si="8"/>
        <v>62</v>
      </c>
      <c r="B79" s="26">
        <f t="shared" si="17"/>
        <v>1288.3946129160745</v>
      </c>
      <c r="C79" s="25">
        <f t="shared" si="18"/>
        <v>57.601405503997135</v>
      </c>
      <c r="D79" s="26">
        <f t="shared" si="16"/>
        <v>1230.7932074120774</v>
      </c>
      <c r="E79" s="26">
        <f t="shared" si="19"/>
        <v>67406.45588645276</v>
      </c>
      <c r="F79" s="26">
        <f t="shared" si="20"/>
        <v>12593.544113547236</v>
      </c>
      <c r="G79" s="26">
        <f t="shared" si="21"/>
        <v>0</v>
      </c>
      <c r="H79" s="46">
        <f t="shared" si="22"/>
        <v>12593.544113547236</v>
      </c>
      <c r="I79" s="43"/>
      <c r="J79" s="9"/>
    </row>
    <row r="80" spans="1:10" ht="12.75">
      <c r="A80" s="38">
        <f t="shared" si="8"/>
        <v>63</v>
      </c>
      <c r="B80" s="26">
        <f t="shared" si="17"/>
        <v>1288.3946129160745</v>
      </c>
      <c r="C80" s="25">
        <f t="shared" si="18"/>
        <v>52.47310047311348</v>
      </c>
      <c r="D80" s="26">
        <f t="shared" si="16"/>
        <v>1235.921512442961</v>
      </c>
      <c r="E80" s="26">
        <f t="shared" si="19"/>
        <v>68642.37739889573</v>
      </c>
      <c r="F80" s="26">
        <f t="shared" si="20"/>
        <v>11357.622601104275</v>
      </c>
      <c r="G80" s="26">
        <f t="shared" si="21"/>
        <v>0</v>
      </c>
      <c r="H80" s="46">
        <f t="shared" si="22"/>
        <v>11357.622601104275</v>
      </c>
      <c r="I80" s="43"/>
      <c r="J80" s="9"/>
    </row>
    <row r="81" spans="1:10" ht="12.75">
      <c r="A81" s="38">
        <f t="shared" si="8"/>
        <v>64</v>
      </c>
      <c r="B81" s="26">
        <f t="shared" si="17"/>
        <v>1288.3946129160745</v>
      </c>
      <c r="C81" s="25">
        <f t="shared" si="18"/>
        <v>47.32342750460114</v>
      </c>
      <c r="D81" s="26">
        <f t="shared" si="16"/>
        <v>1241.0711854114734</v>
      </c>
      <c r="E81" s="26">
        <f t="shared" si="19"/>
        <v>69883.4485843072</v>
      </c>
      <c r="F81" s="26">
        <f t="shared" si="20"/>
        <v>10116.551415692797</v>
      </c>
      <c r="G81" s="26">
        <f t="shared" si="21"/>
        <v>0</v>
      </c>
      <c r="H81" s="46">
        <f t="shared" si="22"/>
        <v>10116.551415692797</v>
      </c>
      <c r="I81" s="43"/>
      <c r="J81" s="9"/>
    </row>
    <row r="82" spans="1:10" ht="12.75">
      <c r="A82" s="38">
        <f t="shared" si="8"/>
        <v>65</v>
      </c>
      <c r="B82" s="26">
        <f t="shared" si="17"/>
        <v>1288.3946129160745</v>
      </c>
      <c r="C82" s="25">
        <f t="shared" si="18"/>
        <v>42.152297565386654</v>
      </c>
      <c r="D82" s="26">
        <f t="shared" si="16"/>
        <v>1246.242315350688</v>
      </c>
      <c r="E82" s="26">
        <f t="shared" si="19"/>
        <v>71129.69089965789</v>
      </c>
      <c r="F82" s="26">
        <f t="shared" si="20"/>
        <v>8870.309100342114</v>
      </c>
      <c r="G82" s="26">
        <f t="shared" si="21"/>
        <v>0</v>
      </c>
      <c r="H82" s="46">
        <f t="shared" si="22"/>
        <v>8870.309100342114</v>
      </c>
      <c r="I82" s="43"/>
      <c r="J82" s="9"/>
    </row>
    <row r="83" spans="1:10" ht="12.75">
      <c r="A83" s="38">
        <f t="shared" si="8"/>
        <v>66</v>
      </c>
      <c r="B83" s="26">
        <f t="shared" si="17"/>
        <v>1288.3946129160745</v>
      </c>
      <c r="C83" s="25">
        <f t="shared" si="18"/>
        <v>36.959621251425474</v>
      </c>
      <c r="D83" s="26">
        <f t="shared" si="16"/>
        <v>1251.434991664649</v>
      </c>
      <c r="E83" s="26">
        <f t="shared" si="19"/>
        <v>72381.12589132253</v>
      </c>
      <c r="F83" s="26">
        <f t="shared" si="20"/>
        <v>7618.874108677468</v>
      </c>
      <c r="G83" s="26">
        <f t="shared" si="21"/>
        <v>0</v>
      </c>
      <c r="H83" s="46">
        <f t="shared" si="22"/>
        <v>7618.874108677468</v>
      </c>
      <c r="I83" s="43"/>
      <c r="J83" s="9"/>
    </row>
    <row r="84" spans="1:10" ht="12.75">
      <c r="A84" s="38">
        <f t="shared" si="8"/>
        <v>67</v>
      </c>
      <c r="B84" s="26">
        <f t="shared" si="17"/>
        <v>1288.3946129160745</v>
      </c>
      <c r="C84" s="25">
        <f t="shared" si="18"/>
        <v>31.745308786156116</v>
      </c>
      <c r="D84" s="26">
        <f t="shared" si="16"/>
        <v>1256.6493041299184</v>
      </c>
      <c r="E84" s="26">
        <f t="shared" si="19"/>
        <v>73637.77519545246</v>
      </c>
      <c r="F84" s="26">
        <f t="shared" si="20"/>
        <v>6362.224804547543</v>
      </c>
      <c r="G84" s="26">
        <f t="shared" si="21"/>
        <v>0</v>
      </c>
      <c r="H84" s="46">
        <f t="shared" si="22"/>
        <v>6362.224804547543</v>
      </c>
      <c r="I84" s="43"/>
      <c r="J84" s="9"/>
    </row>
    <row r="85" spans="1:10" ht="13.5" thickBot="1">
      <c r="A85" s="38">
        <f t="shared" si="8"/>
        <v>68</v>
      </c>
      <c r="B85" s="26">
        <f t="shared" si="17"/>
        <v>1288.3946129160745</v>
      </c>
      <c r="C85" s="25">
        <f t="shared" si="18"/>
        <v>26.509270018948094</v>
      </c>
      <c r="D85" s="26">
        <f t="shared" si="16"/>
        <v>1261.8853428971263</v>
      </c>
      <c r="E85" s="26">
        <f t="shared" si="19"/>
        <v>74899.66053834958</v>
      </c>
      <c r="F85" s="26">
        <f t="shared" si="20"/>
        <v>5100.339461650423</v>
      </c>
      <c r="G85" s="26">
        <f t="shared" si="21"/>
        <v>0</v>
      </c>
      <c r="H85" s="46">
        <f t="shared" si="22"/>
        <v>5100.339461650423</v>
      </c>
      <c r="I85" s="43"/>
      <c r="J85" s="9"/>
    </row>
    <row r="86" spans="1:10" ht="13.5" thickBot="1">
      <c r="A86" s="38">
        <f t="shared" si="8"/>
        <v>69</v>
      </c>
      <c r="B86" s="26">
        <f t="shared" si="17"/>
        <v>1288.3946129160745</v>
      </c>
      <c r="C86" s="25">
        <f t="shared" si="18"/>
        <v>21.25141442354343</v>
      </c>
      <c r="D86" s="26">
        <f t="shared" si="16"/>
        <v>1267.1431984925312</v>
      </c>
      <c r="E86" s="26">
        <f t="shared" si="19"/>
        <v>76166.8037368421</v>
      </c>
      <c r="F86" s="26">
        <f t="shared" si="20"/>
        <v>3833.1962631578936</v>
      </c>
      <c r="G86" s="26">
        <f t="shared" si="21"/>
        <v>0</v>
      </c>
      <c r="H86" s="46">
        <f t="shared" si="22"/>
        <v>3833.1962631578936</v>
      </c>
      <c r="I86" s="43"/>
      <c r="J86" s="52" t="s">
        <v>31</v>
      </c>
    </row>
    <row r="87" spans="1:10" ht="12.75">
      <c r="A87" s="38">
        <f t="shared" si="8"/>
        <v>70</v>
      </c>
      <c r="B87" s="26">
        <f t="shared" si="17"/>
        <v>1288.3946129160745</v>
      </c>
      <c r="C87" s="25">
        <f t="shared" si="18"/>
        <v>15.971651096491223</v>
      </c>
      <c r="D87" s="26">
        <f t="shared" si="16"/>
        <v>1272.4229618195832</v>
      </c>
      <c r="E87" s="26">
        <f t="shared" si="19"/>
        <v>77439.22669866169</v>
      </c>
      <c r="F87" s="26">
        <f t="shared" si="20"/>
        <v>2560.7733013383113</v>
      </c>
      <c r="G87" s="26">
        <f t="shared" si="21"/>
        <v>0</v>
      </c>
      <c r="H87" s="46">
        <f t="shared" si="22"/>
        <v>2560.7733013383113</v>
      </c>
      <c r="I87" s="48" t="s">
        <v>25</v>
      </c>
      <c r="J87" s="49">
        <f>+SUM(D78:D89)</f>
        <v>15050.023502614522</v>
      </c>
    </row>
    <row r="88" spans="1:10" ht="12.75">
      <c r="A88" s="38">
        <f t="shared" si="8"/>
        <v>71</v>
      </c>
      <c r="B88" s="26">
        <f t="shared" si="17"/>
        <v>1288.3946129160745</v>
      </c>
      <c r="C88" s="25">
        <f t="shared" si="18"/>
        <v>10.669888755576297</v>
      </c>
      <c r="D88" s="26">
        <f t="shared" si="16"/>
        <v>1277.7247241604982</v>
      </c>
      <c r="E88" s="26">
        <f t="shared" si="19"/>
        <v>78716.95142282218</v>
      </c>
      <c r="F88" s="26">
        <f t="shared" si="20"/>
        <v>1283.0485771778185</v>
      </c>
      <c r="G88" s="26">
        <f t="shared" si="21"/>
        <v>0</v>
      </c>
      <c r="H88" s="46">
        <f t="shared" si="22"/>
        <v>1283.0485771778185</v>
      </c>
      <c r="I88" s="50" t="s">
        <v>24</v>
      </c>
      <c r="J88" s="44">
        <f>+SUM(C78:C89)</f>
        <v>410.71185237837364</v>
      </c>
    </row>
    <row r="89" spans="1:10" ht="13.5" thickBot="1">
      <c r="A89" s="39">
        <f t="shared" si="8"/>
        <v>72</v>
      </c>
      <c r="B89" s="40">
        <f t="shared" si="17"/>
        <v>1288.3946129160745</v>
      </c>
      <c r="C89" s="41">
        <f t="shared" si="18"/>
        <v>5.346035738240911</v>
      </c>
      <c r="D89" s="40">
        <f t="shared" si="16"/>
        <v>1283.0485771778335</v>
      </c>
      <c r="E89" s="40">
        <f t="shared" si="19"/>
        <v>80000.00000000001</v>
      </c>
      <c r="F89" s="40">
        <f t="shared" si="20"/>
        <v>-1.4551915228366852E-11</v>
      </c>
      <c r="G89" s="40">
        <f t="shared" si="21"/>
        <v>0</v>
      </c>
      <c r="H89" s="47">
        <f t="shared" si="22"/>
        <v>-1.4551915228366852E-11</v>
      </c>
      <c r="I89" s="51" t="s">
        <v>23</v>
      </c>
      <c r="J89" s="42">
        <f>+SUM(B78:B89)</f>
        <v>15460.73535499289</v>
      </c>
    </row>
    <row r="90" spans="1:10" ht="12.75">
      <c r="A90" s="35">
        <f t="shared" si="8"/>
      </c>
      <c r="B90" s="36">
        <f t="shared" si="17"/>
      </c>
      <c r="C90" s="37">
        <f t="shared" si="18"/>
      </c>
      <c r="D90" s="36">
        <f t="shared" si="16"/>
      </c>
      <c r="E90" s="36">
        <f t="shared" si="19"/>
      </c>
      <c r="F90" s="36">
        <f t="shared" si="20"/>
      </c>
      <c r="G90" s="36">
        <f t="shared" si="21"/>
      </c>
      <c r="H90" s="45">
        <f t="shared" si="22"/>
      </c>
      <c r="I90" s="43"/>
      <c r="J90" s="9"/>
    </row>
    <row r="91" spans="1:10" ht="12.75">
      <c r="A91" s="38">
        <f t="shared" si="8"/>
      </c>
      <c r="B91" s="26">
        <f t="shared" si="17"/>
      </c>
      <c r="C91" s="25">
        <f t="shared" si="18"/>
      </c>
      <c r="D91" s="26">
        <f t="shared" si="16"/>
      </c>
      <c r="E91" s="26">
        <f t="shared" si="19"/>
      </c>
      <c r="F91" s="26">
        <f t="shared" si="20"/>
      </c>
      <c r="G91" s="26">
        <f t="shared" si="21"/>
      </c>
      <c r="H91" s="46">
        <f t="shared" si="22"/>
      </c>
      <c r="I91" s="43"/>
      <c r="J91" s="9"/>
    </row>
    <row r="92" spans="1:10" ht="12.75">
      <c r="A92" s="38">
        <f t="shared" si="8"/>
      </c>
      <c r="B92" s="26">
        <f t="shared" si="17"/>
      </c>
      <c r="C92" s="25">
        <f t="shared" si="18"/>
      </c>
      <c r="D92" s="26">
        <f t="shared" si="16"/>
      </c>
      <c r="E92" s="26">
        <f t="shared" si="19"/>
      </c>
      <c r="F92" s="26">
        <f t="shared" si="20"/>
      </c>
      <c r="G92" s="26">
        <f t="shared" si="21"/>
      </c>
      <c r="H92" s="46">
        <f t="shared" si="22"/>
      </c>
      <c r="I92" s="43"/>
      <c r="J92" s="9"/>
    </row>
    <row r="93" spans="1:10" ht="12.75">
      <c r="A93" s="38">
        <f t="shared" si="8"/>
      </c>
      <c r="B93" s="26">
        <f t="shared" si="17"/>
      </c>
      <c r="C93" s="25">
        <f t="shared" si="18"/>
      </c>
      <c r="D93" s="26">
        <f t="shared" si="16"/>
      </c>
      <c r="E93" s="26">
        <f t="shared" si="19"/>
      </c>
      <c r="F93" s="26">
        <f t="shared" si="20"/>
      </c>
      <c r="G93" s="26">
        <f t="shared" si="21"/>
      </c>
      <c r="H93" s="46">
        <f t="shared" si="22"/>
      </c>
      <c r="I93" s="43"/>
      <c r="J93" s="9"/>
    </row>
    <row r="94" spans="1:10" ht="12.75">
      <c r="A94" s="38">
        <f aca="true" t="shared" si="23" ref="A94:A156">IF(A93&lt;$B$5*$B$6,A93+1,"")</f>
      </c>
      <c r="B94" s="26">
        <f t="shared" si="17"/>
      </c>
      <c r="C94" s="25">
        <f t="shared" si="18"/>
      </c>
      <c r="D94" s="26">
        <f t="shared" si="16"/>
      </c>
      <c r="E94" s="26">
        <f t="shared" si="19"/>
      </c>
      <c r="F94" s="26">
        <f t="shared" si="20"/>
      </c>
      <c r="G94" s="26">
        <f t="shared" si="21"/>
      </c>
      <c r="H94" s="46">
        <f t="shared" si="22"/>
      </c>
      <c r="I94" s="43"/>
      <c r="J94" s="9"/>
    </row>
    <row r="95" spans="1:10" ht="12.75">
      <c r="A95" s="38">
        <f t="shared" si="23"/>
      </c>
      <c r="B95" s="26">
        <f t="shared" si="17"/>
      </c>
      <c r="C95" s="25">
        <f t="shared" si="18"/>
      </c>
      <c r="D95" s="26">
        <f t="shared" si="16"/>
      </c>
      <c r="E95" s="26">
        <f t="shared" si="19"/>
      </c>
      <c r="F95" s="26">
        <f t="shared" si="20"/>
      </c>
      <c r="G95" s="26">
        <f t="shared" si="21"/>
      </c>
      <c r="H95" s="46">
        <f t="shared" si="22"/>
      </c>
      <c r="I95" s="43"/>
      <c r="J95" s="9"/>
    </row>
    <row r="96" spans="1:10" ht="12.75">
      <c r="A96" s="38">
        <f t="shared" si="23"/>
      </c>
      <c r="B96" s="26">
        <f t="shared" si="17"/>
      </c>
      <c r="C96" s="25">
        <f t="shared" si="18"/>
      </c>
      <c r="D96" s="26">
        <f t="shared" si="16"/>
      </c>
      <c r="E96" s="26">
        <f t="shared" si="19"/>
      </c>
      <c r="F96" s="26">
        <f t="shared" si="20"/>
      </c>
      <c r="G96" s="26">
        <f t="shared" si="21"/>
      </c>
      <c r="H96" s="46">
        <f t="shared" si="22"/>
      </c>
      <c r="I96" s="43"/>
      <c r="J96" s="9"/>
    </row>
    <row r="97" spans="1:10" ht="13.5" thickBot="1">
      <c r="A97" s="38">
        <f t="shared" si="23"/>
      </c>
      <c r="B97" s="26">
        <f t="shared" si="17"/>
      </c>
      <c r="C97" s="25">
        <f t="shared" si="18"/>
      </c>
      <c r="D97" s="26">
        <f t="shared" si="16"/>
      </c>
      <c r="E97" s="26">
        <f t="shared" si="19"/>
      </c>
      <c r="F97" s="26">
        <f t="shared" si="20"/>
      </c>
      <c r="G97" s="26">
        <f t="shared" si="21"/>
      </c>
      <c r="H97" s="46">
        <f t="shared" si="22"/>
      </c>
      <c r="I97" s="43"/>
      <c r="J97" s="9"/>
    </row>
    <row r="98" spans="1:10" ht="13.5" thickBot="1">
      <c r="A98" s="38">
        <f t="shared" si="23"/>
      </c>
      <c r="B98" s="26">
        <f t="shared" si="17"/>
      </c>
      <c r="C98" s="25">
        <f t="shared" si="18"/>
      </c>
      <c r="D98" s="26">
        <f t="shared" si="16"/>
      </c>
      <c r="E98" s="26">
        <f t="shared" si="19"/>
      </c>
      <c r="F98" s="26">
        <f t="shared" si="20"/>
      </c>
      <c r="G98" s="26">
        <f t="shared" si="21"/>
      </c>
      <c r="H98" s="46">
        <f t="shared" si="22"/>
      </c>
      <c r="I98" s="43"/>
      <c r="J98" s="52" t="s">
        <v>32</v>
      </c>
    </row>
    <row r="99" spans="1:10" ht="12.75">
      <c r="A99" s="38">
        <f t="shared" si="23"/>
      </c>
      <c r="B99" s="26">
        <f t="shared" si="17"/>
      </c>
      <c r="C99" s="25">
        <f t="shared" si="18"/>
      </c>
      <c r="D99" s="26">
        <f t="shared" si="16"/>
      </c>
      <c r="E99" s="26">
        <f t="shared" si="19"/>
      </c>
      <c r="F99" s="26">
        <f t="shared" si="20"/>
      </c>
      <c r="G99" s="26">
        <f t="shared" si="21"/>
      </c>
      <c r="H99" s="46">
        <f t="shared" si="22"/>
      </c>
      <c r="I99" s="48" t="s">
        <v>25</v>
      </c>
      <c r="J99" s="49">
        <f>+SUM(D90:D101)</f>
        <v>0</v>
      </c>
    </row>
    <row r="100" spans="1:10" ht="12.75">
      <c r="A100" s="38">
        <f t="shared" si="23"/>
      </c>
      <c r="B100" s="26">
        <f t="shared" si="17"/>
      </c>
      <c r="C100" s="25">
        <f t="shared" si="18"/>
      </c>
      <c r="D100" s="26">
        <f t="shared" si="16"/>
      </c>
      <c r="E100" s="26">
        <f t="shared" si="19"/>
      </c>
      <c r="F100" s="26">
        <f t="shared" si="20"/>
      </c>
      <c r="G100" s="26">
        <f t="shared" si="21"/>
      </c>
      <c r="H100" s="46">
        <f t="shared" si="22"/>
      </c>
      <c r="I100" s="50" t="s">
        <v>24</v>
      </c>
      <c r="J100" s="44">
        <f>+SUM(C90:C101)</f>
        <v>0</v>
      </c>
    </row>
    <row r="101" spans="1:10" ht="13.5" thickBot="1">
      <c r="A101" s="39">
        <f t="shared" si="23"/>
      </c>
      <c r="B101" s="40">
        <f t="shared" si="17"/>
      </c>
      <c r="C101" s="41">
        <f t="shared" si="18"/>
      </c>
      <c r="D101" s="40">
        <f t="shared" si="16"/>
      </c>
      <c r="E101" s="40">
        <f t="shared" si="19"/>
      </c>
      <c r="F101" s="40">
        <f t="shared" si="20"/>
      </c>
      <c r="G101" s="40">
        <f t="shared" si="21"/>
      </c>
      <c r="H101" s="47">
        <f t="shared" si="22"/>
      </c>
      <c r="I101" s="51" t="s">
        <v>23</v>
      </c>
      <c r="J101" s="42">
        <f>+SUM(B90:B101)</f>
        <v>0</v>
      </c>
    </row>
    <row r="102" spans="1:10" ht="12.75">
      <c r="A102" s="35">
        <f t="shared" si="23"/>
      </c>
      <c r="B102" s="36">
        <f t="shared" si="17"/>
      </c>
      <c r="C102" s="37">
        <f t="shared" si="18"/>
      </c>
      <c r="D102" s="36">
        <f t="shared" si="16"/>
      </c>
      <c r="E102" s="36">
        <f t="shared" si="19"/>
      </c>
      <c r="F102" s="36">
        <f t="shared" si="20"/>
      </c>
      <c r="G102" s="36">
        <f t="shared" si="21"/>
      </c>
      <c r="H102" s="45">
        <f t="shared" si="22"/>
      </c>
      <c r="I102" s="43"/>
      <c r="J102" s="9"/>
    </row>
    <row r="103" spans="1:10" ht="12.75">
      <c r="A103" s="38">
        <f t="shared" si="23"/>
      </c>
      <c r="B103" s="26">
        <f t="shared" si="17"/>
      </c>
      <c r="C103" s="25">
        <f t="shared" si="18"/>
      </c>
      <c r="D103" s="26">
        <f t="shared" si="16"/>
      </c>
      <c r="E103" s="26">
        <f t="shared" si="19"/>
      </c>
      <c r="F103" s="26">
        <f t="shared" si="20"/>
      </c>
      <c r="G103" s="26">
        <f t="shared" si="21"/>
      </c>
      <c r="H103" s="46">
        <f t="shared" si="22"/>
      </c>
      <c r="I103" s="43"/>
      <c r="J103" s="9"/>
    </row>
    <row r="104" spans="1:10" ht="12.75">
      <c r="A104" s="38">
        <f t="shared" si="23"/>
      </c>
      <c r="B104" s="26">
        <f t="shared" si="17"/>
      </c>
      <c r="C104" s="25">
        <f t="shared" si="18"/>
      </c>
      <c r="D104" s="26">
        <f t="shared" si="16"/>
      </c>
      <c r="E104" s="26">
        <f t="shared" si="19"/>
      </c>
      <c r="F104" s="26">
        <f t="shared" si="20"/>
      </c>
      <c r="G104" s="26">
        <f t="shared" si="21"/>
      </c>
      <c r="H104" s="46">
        <f t="shared" si="22"/>
      </c>
      <c r="I104" s="43"/>
      <c r="J104" s="9"/>
    </row>
    <row r="105" spans="1:10" ht="12.75">
      <c r="A105" s="38">
        <f t="shared" si="23"/>
      </c>
      <c r="B105" s="26">
        <f t="shared" si="17"/>
      </c>
      <c r="C105" s="25">
        <f t="shared" si="18"/>
      </c>
      <c r="D105" s="26">
        <f t="shared" si="16"/>
      </c>
      <c r="E105" s="26">
        <f t="shared" si="19"/>
      </c>
      <c r="F105" s="26">
        <f t="shared" si="20"/>
      </c>
      <c r="G105" s="26">
        <f t="shared" si="21"/>
      </c>
      <c r="H105" s="46">
        <f t="shared" si="22"/>
      </c>
      <c r="I105" s="43"/>
      <c r="J105" s="9"/>
    </row>
    <row r="106" spans="1:10" ht="12.75">
      <c r="A106" s="38">
        <f t="shared" si="23"/>
      </c>
      <c r="B106" s="26">
        <f t="shared" si="17"/>
      </c>
      <c r="C106" s="25">
        <f t="shared" si="18"/>
      </c>
      <c r="D106" s="26">
        <f t="shared" si="16"/>
      </c>
      <c r="E106" s="26">
        <f t="shared" si="19"/>
      </c>
      <c r="F106" s="26">
        <f t="shared" si="20"/>
      </c>
      <c r="G106" s="26">
        <f t="shared" si="21"/>
      </c>
      <c r="H106" s="46">
        <f t="shared" si="22"/>
      </c>
      <c r="I106" s="43"/>
      <c r="J106" s="9"/>
    </row>
    <row r="107" spans="1:10" ht="12.75">
      <c r="A107" s="38">
        <f t="shared" si="23"/>
      </c>
      <c r="B107" s="26">
        <f t="shared" si="17"/>
      </c>
      <c r="C107" s="25">
        <f t="shared" si="18"/>
      </c>
      <c r="D107" s="26">
        <f t="shared" si="16"/>
      </c>
      <c r="E107" s="26">
        <f t="shared" si="19"/>
      </c>
      <c r="F107" s="26">
        <f t="shared" si="20"/>
      </c>
      <c r="G107" s="26">
        <f t="shared" si="21"/>
      </c>
      <c r="H107" s="46">
        <f t="shared" si="22"/>
      </c>
      <c r="I107" s="43"/>
      <c r="J107" s="9"/>
    </row>
    <row r="108" spans="1:10" ht="12.75">
      <c r="A108" s="38">
        <f t="shared" si="23"/>
      </c>
      <c r="B108" s="26">
        <f t="shared" si="17"/>
      </c>
      <c r="C108" s="25">
        <f t="shared" si="18"/>
      </c>
      <c r="D108" s="26">
        <f t="shared" si="16"/>
      </c>
      <c r="E108" s="26">
        <f t="shared" si="19"/>
      </c>
      <c r="F108" s="26">
        <f t="shared" si="20"/>
      </c>
      <c r="G108" s="26">
        <f t="shared" si="21"/>
      </c>
      <c r="H108" s="46">
        <f t="shared" si="22"/>
      </c>
      <c r="I108" s="43"/>
      <c r="J108" s="9"/>
    </row>
    <row r="109" spans="1:10" ht="13.5" thickBot="1">
      <c r="A109" s="38">
        <f t="shared" si="23"/>
      </c>
      <c r="B109" s="26">
        <f t="shared" si="17"/>
      </c>
      <c r="C109" s="25">
        <f t="shared" si="18"/>
      </c>
      <c r="D109" s="26">
        <f t="shared" si="16"/>
      </c>
      <c r="E109" s="26">
        <f t="shared" si="19"/>
      </c>
      <c r="F109" s="26">
        <f t="shared" si="20"/>
      </c>
      <c r="G109" s="26">
        <f t="shared" si="21"/>
      </c>
      <c r="H109" s="46">
        <f t="shared" si="22"/>
      </c>
      <c r="I109" s="43"/>
      <c r="J109" s="9"/>
    </row>
    <row r="110" spans="1:10" ht="13.5" thickBot="1">
      <c r="A110" s="38">
        <f t="shared" si="23"/>
      </c>
      <c r="B110" s="26">
        <f t="shared" si="17"/>
      </c>
      <c r="C110" s="25">
        <f t="shared" si="18"/>
      </c>
      <c r="D110" s="26">
        <f t="shared" si="16"/>
      </c>
      <c r="E110" s="26">
        <f t="shared" si="19"/>
      </c>
      <c r="F110" s="26">
        <f t="shared" si="20"/>
      </c>
      <c r="G110" s="26">
        <f t="shared" si="21"/>
      </c>
      <c r="H110" s="46">
        <f t="shared" si="22"/>
      </c>
      <c r="I110" s="43"/>
      <c r="J110" s="52" t="s">
        <v>33</v>
      </c>
    </row>
    <row r="111" spans="1:10" ht="12.75">
      <c r="A111" s="38">
        <f t="shared" si="23"/>
      </c>
      <c r="B111" s="26">
        <f t="shared" si="17"/>
      </c>
      <c r="C111" s="25">
        <f t="shared" si="18"/>
      </c>
      <c r="D111" s="26">
        <f t="shared" si="16"/>
      </c>
      <c r="E111" s="26">
        <f t="shared" si="19"/>
      </c>
      <c r="F111" s="26">
        <f t="shared" si="20"/>
      </c>
      <c r="G111" s="26">
        <f t="shared" si="21"/>
      </c>
      <c r="H111" s="46">
        <f t="shared" si="22"/>
      </c>
      <c r="I111" s="48" t="s">
        <v>25</v>
      </c>
      <c r="J111" s="49">
        <f>+SUM(D102:D113)</f>
        <v>0</v>
      </c>
    </row>
    <row r="112" spans="1:10" ht="12.75">
      <c r="A112" s="38">
        <f t="shared" si="23"/>
      </c>
      <c r="B112" s="26">
        <f t="shared" si="17"/>
      </c>
      <c r="C112" s="25">
        <f t="shared" si="18"/>
      </c>
      <c r="D112" s="26">
        <f t="shared" si="16"/>
      </c>
      <c r="E112" s="26">
        <f t="shared" si="19"/>
      </c>
      <c r="F112" s="26">
        <f t="shared" si="20"/>
      </c>
      <c r="G112" s="26">
        <f t="shared" si="21"/>
      </c>
      <c r="H112" s="46">
        <f t="shared" si="22"/>
      </c>
      <c r="I112" s="50" t="s">
        <v>24</v>
      </c>
      <c r="J112" s="44">
        <f>+SUM(C102:C113)</f>
        <v>0</v>
      </c>
    </row>
    <row r="113" spans="1:10" ht="13.5" thickBot="1">
      <c r="A113" s="39">
        <f t="shared" si="23"/>
      </c>
      <c r="B113" s="40">
        <f t="shared" si="17"/>
      </c>
      <c r="C113" s="41">
        <f t="shared" si="18"/>
      </c>
      <c r="D113" s="40">
        <f t="shared" si="16"/>
      </c>
      <c r="E113" s="40">
        <f t="shared" si="19"/>
      </c>
      <c r="F113" s="40">
        <f t="shared" si="20"/>
      </c>
      <c r="G113" s="40">
        <f t="shared" si="21"/>
      </c>
      <c r="H113" s="47">
        <f t="shared" si="22"/>
      </c>
      <c r="I113" s="51" t="s">
        <v>23</v>
      </c>
      <c r="J113" s="42">
        <f>+SUM(B102:B113)</f>
        <v>0</v>
      </c>
    </row>
    <row r="114" spans="1:10" ht="12.75">
      <c r="A114" s="35">
        <f t="shared" si="23"/>
      </c>
      <c r="B114" s="36">
        <f t="shared" si="17"/>
      </c>
      <c r="C114" s="37">
        <f t="shared" si="18"/>
      </c>
      <c r="D114" s="36">
        <f t="shared" si="16"/>
      </c>
      <c r="E114" s="36">
        <f t="shared" si="19"/>
      </c>
      <c r="F114" s="36">
        <f t="shared" si="20"/>
      </c>
      <c r="G114" s="36">
        <f t="shared" si="21"/>
      </c>
      <c r="H114" s="45">
        <f t="shared" si="22"/>
      </c>
      <c r="I114" s="43"/>
      <c r="J114" s="9"/>
    </row>
    <row r="115" spans="1:10" ht="12.75">
      <c r="A115" s="38">
        <f t="shared" si="23"/>
      </c>
      <c r="B115" s="26">
        <f t="shared" si="17"/>
      </c>
      <c r="C115" s="25">
        <f t="shared" si="18"/>
      </c>
      <c r="D115" s="26">
        <f t="shared" si="16"/>
      </c>
      <c r="E115" s="26">
        <f t="shared" si="19"/>
      </c>
      <c r="F115" s="26">
        <f t="shared" si="20"/>
      </c>
      <c r="G115" s="26">
        <f t="shared" si="21"/>
      </c>
      <c r="H115" s="46">
        <f t="shared" si="22"/>
      </c>
      <c r="I115" s="43"/>
      <c r="J115" s="9"/>
    </row>
    <row r="116" spans="1:10" ht="12.75">
      <c r="A116" s="38">
        <f t="shared" si="23"/>
      </c>
      <c r="B116" s="26">
        <f t="shared" si="17"/>
      </c>
      <c r="C116" s="25">
        <f t="shared" si="18"/>
      </c>
      <c r="D116" s="26">
        <f t="shared" si="16"/>
      </c>
      <c r="E116" s="26">
        <f t="shared" si="19"/>
      </c>
      <c r="F116" s="26">
        <f t="shared" si="20"/>
      </c>
      <c r="G116" s="26">
        <f t="shared" si="21"/>
      </c>
      <c r="H116" s="46">
        <f t="shared" si="22"/>
      </c>
      <c r="I116" s="43"/>
      <c r="J116" s="9"/>
    </row>
    <row r="117" spans="1:10" ht="12.75">
      <c r="A117" s="38">
        <f t="shared" si="23"/>
      </c>
      <c r="B117" s="26">
        <f t="shared" si="17"/>
      </c>
      <c r="C117" s="25">
        <f t="shared" si="18"/>
      </c>
      <c r="D117" s="26">
        <f t="shared" si="16"/>
      </c>
      <c r="E117" s="26">
        <f t="shared" si="19"/>
      </c>
      <c r="F117" s="26">
        <f t="shared" si="20"/>
      </c>
      <c r="G117" s="26">
        <f t="shared" si="21"/>
      </c>
      <c r="H117" s="46">
        <f t="shared" si="22"/>
      </c>
      <c r="I117" s="43"/>
      <c r="J117" s="9"/>
    </row>
    <row r="118" spans="1:10" ht="12.75">
      <c r="A118" s="38">
        <f t="shared" si="23"/>
      </c>
      <c r="B118" s="26">
        <f t="shared" si="17"/>
      </c>
      <c r="C118" s="25">
        <f t="shared" si="18"/>
      </c>
      <c r="D118" s="26">
        <f aca="true" t="shared" si="24" ref="D118:D156">IF(A118="","",B118-C118)</f>
      </c>
      <c r="E118" s="26">
        <f t="shared" si="19"/>
      </c>
      <c r="F118" s="26">
        <f t="shared" si="20"/>
      </c>
      <c r="G118" s="26">
        <f t="shared" si="21"/>
      </c>
      <c r="H118" s="46">
        <f t="shared" si="22"/>
      </c>
      <c r="I118" s="43"/>
      <c r="J118" s="9"/>
    </row>
    <row r="119" spans="1:10" ht="12.75">
      <c r="A119" s="38">
        <f t="shared" si="23"/>
      </c>
      <c r="B119" s="26">
        <f aca="true" t="shared" si="25" ref="B119:B156">IF(A119="","",-PMT($B$4/$B$6,$B$5*$B$6,$B$3,,$B$12))</f>
      </c>
      <c r="C119" s="25">
        <f aca="true" t="shared" si="26" ref="C119:C156">IF(A119="","",$B$4/$B$6*F118)</f>
      </c>
      <c r="D119" s="26">
        <f t="shared" si="24"/>
      </c>
      <c r="E119" s="26">
        <f aca="true" t="shared" si="27" ref="E119:E156">IF(A119="","",D119+E118)</f>
      </c>
      <c r="F119" s="26">
        <f aca="true" t="shared" si="28" ref="F119:F156">IF(A119="","",$F$17-E119)</f>
      </c>
      <c r="G119" s="26">
        <f aca="true" t="shared" si="29" ref="G119:G156">IF(A119="","",$B$11*F119)</f>
      </c>
      <c r="H119" s="46">
        <f aca="true" t="shared" si="30" ref="H119:H156">IF(A119="","",F119+G119)</f>
      </c>
      <c r="I119" s="43"/>
      <c r="J119" s="9"/>
    </row>
    <row r="120" spans="1:10" ht="12.75">
      <c r="A120" s="38">
        <f t="shared" si="23"/>
      </c>
      <c r="B120" s="26">
        <f t="shared" si="25"/>
      </c>
      <c r="C120" s="25">
        <f t="shared" si="26"/>
      </c>
      <c r="D120" s="26">
        <f t="shared" si="24"/>
      </c>
      <c r="E120" s="26">
        <f t="shared" si="27"/>
      </c>
      <c r="F120" s="26">
        <f t="shared" si="28"/>
      </c>
      <c r="G120" s="26">
        <f t="shared" si="29"/>
      </c>
      <c r="H120" s="46">
        <f t="shared" si="30"/>
      </c>
      <c r="I120" s="43"/>
      <c r="J120" s="9"/>
    </row>
    <row r="121" spans="1:10" ht="13.5" thickBot="1">
      <c r="A121" s="38">
        <f t="shared" si="23"/>
      </c>
      <c r="B121" s="26">
        <f t="shared" si="25"/>
      </c>
      <c r="C121" s="25">
        <f t="shared" si="26"/>
      </c>
      <c r="D121" s="26">
        <f t="shared" si="24"/>
      </c>
      <c r="E121" s="26">
        <f t="shared" si="27"/>
      </c>
      <c r="F121" s="26">
        <f t="shared" si="28"/>
      </c>
      <c r="G121" s="26">
        <f t="shared" si="29"/>
      </c>
      <c r="H121" s="46">
        <f t="shared" si="30"/>
      </c>
      <c r="I121" s="43"/>
      <c r="J121" s="9"/>
    </row>
    <row r="122" spans="1:10" ht="13.5" thickBot="1">
      <c r="A122" s="38">
        <f t="shared" si="23"/>
      </c>
      <c r="B122" s="26">
        <f t="shared" si="25"/>
      </c>
      <c r="C122" s="25">
        <f t="shared" si="26"/>
      </c>
      <c r="D122" s="26">
        <f t="shared" si="24"/>
      </c>
      <c r="E122" s="26">
        <f t="shared" si="27"/>
      </c>
      <c r="F122" s="26">
        <f t="shared" si="28"/>
      </c>
      <c r="G122" s="26">
        <f t="shared" si="29"/>
      </c>
      <c r="H122" s="46">
        <f t="shared" si="30"/>
      </c>
      <c r="I122" s="43"/>
      <c r="J122" s="52" t="s">
        <v>34</v>
      </c>
    </row>
    <row r="123" spans="1:10" ht="12.75">
      <c r="A123" s="38">
        <f t="shared" si="23"/>
      </c>
      <c r="B123" s="26">
        <f t="shared" si="25"/>
      </c>
      <c r="C123" s="25">
        <f t="shared" si="26"/>
      </c>
      <c r="D123" s="26">
        <f t="shared" si="24"/>
      </c>
      <c r="E123" s="26">
        <f t="shared" si="27"/>
      </c>
      <c r="F123" s="26">
        <f t="shared" si="28"/>
      </c>
      <c r="G123" s="26">
        <f t="shared" si="29"/>
      </c>
      <c r="H123" s="46">
        <f t="shared" si="30"/>
      </c>
      <c r="I123" s="48" t="s">
        <v>25</v>
      </c>
      <c r="J123" s="49">
        <f>+SUM(D114:D125)</f>
        <v>0</v>
      </c>
    </row>
    <row r="124" spans="1:10" ht="12.75">
      <c r="A124" s="38">
        <f t="shared" si="23"/>
      </c>
      <c r="B124" s="26">
        <f t="shared" si="25"/>
      </c>
      <c r="C124" s="25">
        <f t="shared" si="26"/>
      </c>
      <c r="D124" s="26">
        <f t="shared" si="24"/>
      </c>
      <c r="E124" s="26">
        <f t="shared" si="27"/>
      </c>
      <c r="F124" s="26">
        <f t="shared" si="28"/>
      </c>
      <c r="G124" s="26">
        <f t="shared" si="29"/>
      </c>
      <c r="H124" s="46">
        <f t="shared" si="30"/>
      </c>
      <c r="I124" s="50" t="s">
        <v>24</v>
      </c>
      <c r="J124" s="44">
        <f>+SUM(C114:C125)</f>
        <v>0</v>
      </c>
    </row>
    <row r="125" spans="1:10" ht="13.5" thickBot="1">
      <c r="A125" s="39">
        <f t="shared" si="23"/>
      </c>
      <c r="B125" s="40">
        <f t="shared" si="25"/>
      </c>
      <c r="C125" s="41">
        <f t="shared" si="26"/>
      </c>
      <c r="D125" s="40">
        <f t="shared" si="24"/>
      </c>
      <c r="E125" s="40">
        <f t="shared" si="27"/>
      </c>
      <c r="F125" s="40">
        <f t="shared" si="28"/>
      </c>
      <c r="G125" s="40">
        <f t="shared" si="29"/>
      </c>
      <c r="H125" s="47">
        <f t="shared" si="30"/>
      </c>
      <c r="I125" s="51" t="s">
        <v>23</v>
      </c>
      <c r="J125" s="42">
        <f>+SUM(B114:B125)</f>
        <v>0</v>
      </c>
    </row>
    <row r="126" spans="1:10" ht="12.75">
      <c r="A126" s="35">
        <f t="shared" si="23"/>
      </c>
      <c r="B126" s="36">
        <f t="shared" si="25"/>
      </c>
      <c r="C126" s="37">
        <f t="shared" si="26"/>
      </c>
      <c r="D126" s="36">
        <f t="shared" si="24"/>
      </c>
      <c r="E126" s="36">
        <f t="shared" si="27"/>
      </c>
      <c r="F126" s="36">
        <f t="shared" si="28"/>
      </c>
      <c r="G126" s="36">
        <f t="shared" si="29"/>
      </c>
      <c r="H126" s="45">
        <f t="shared" si="30"/>
      </c>
      <c r="I126" s="43"/>
      <c r="J126" s="9"/>
    </row>
    <row r="127" spans="1:10" ht="12.75">
      <c r="A127" s="38">
        <f t="shared" si="23"/>
      </c>
      <c r="B127" s="26">
        <f t="shared" si="25"/>
      </c>
      <c r="C127" s="25">
        <f t="shared" si="26"/>
      </c>
      <c r="D127" s="26">
        <f t="shared" si="24"/>
      </c>
      <c r="E127" s="26">
        <f t="shared" si="27"/>
      </c>
      <c r="F127" s="26">
        <f t="shared" si="28"/>
      </c>
      <c r="G127" s="26">
        <f t="shared" si="29"/>
      </c>
      <c r="H127" s="46">
        <f t="shared" si="30"/>
      </c>
      <c r="I127" s="43"/>
      <c r="J127" s="9"/>
    </row>
    <row r="128" spans="1:10" ht="12.75">
      <c r="A128" s="38">
        <f t="shared" si="23"/>
      </c>
      <c r="B128" s="26">
        <f t="shared" si="25"/>
      </c>
      <c r="C128" s="25">
        <f t="shared" si="26"/>
      </c>
      <c r="D128" s="26">
        <f t="shared" si="24"/>
      </c>
      <c r="E128" s="26">
        <f t="shared" si="27"/>
      </c>
      <c r="F128" s="26">
        <f t="shared" si="28"/>
      </c>
      <c r="G128" s="26">
        <f t="shared" si="29"/>
      </c>
      <c r="H128" s="46">
        <f t="shared" si="30"/>
      </c>
      <c r="I128" s="43"/>
      <c r="J128" s="9"/>
    </row>
    <row r="129" spans="1:10" ht="12.75">
      <c r="A129" s="38">
        <f t="shared" si="23"/>
      </c>
      <c r="B129" s="26">
        <f t="shared" si="25"/>
      </c>
      <c r="C129" s="25">
        <f t="shared" si="26"/>
      </c>
      <c r="D129" s="26">
        <f t="shared" si="24"/>
      </c>
      <c r="E129" s="26">
        <f t="shared" si="27"/>
      </c>
      <c r="F129" s="26">
        <f t="shared" si="28"/>
      </c>
      <c r="G129" s="26">
        <f t="shared" si="29"/>
      </c>
      <c r="H129" s="46">
        <f t="shared" si="30"/>
      </c>
      <c r="I129" s="43"/>
      <c r="J129" s="9"/>
    </row>
    <row r="130" spans="1:10" ht="12.75">
      <c r="A130" s="38">
        <f t="shared" si="23"/>
      </c>
      <c r="B130" s="26">
        <f t="shared" si="25"/>
      </c>
      <c r="C130" s="25">
        <f t="shared" si="26"/>
      </c>
      <c r="D130" s="26">
        <f t="shared" si="24"/>
      </c>
      <c r="E130" s="26">
        <f t="shared" si="27"/>
      </c>
      <c r="F130" s="26">
        <f t="shared" si="28"/>
      </c>
      <c r="G130" s="26">
        <f t="shared" si="29"/>
      </c>
      <c r="H130" s="46">
        <f t="shared" si="30"/>
      </c>
      <c r="I130" s="43"/>
      <c r="J130" s="9"/>
    </row>
    <row r="131" spans="1:10" ht="12.75">
      <c r="A131" s="38">
        <f t="shared" si="23"/>
      </c>
      <c r="B131" s="26">
        <f t="shared" si="25"/>
      </c>
      <c r="C131" s="25">
        <f t="shared" si="26"/>
      </c>
      <c r="D131" s="26">
        <f t="shared" si="24"/>
      </c>
      <c r="E131" s="26">
        <f t="shared" si="27"/>
      </c>
      <c r="F131" s="26">
        <f t="shared" si="28"/>
      </c>
      <c r="G131" s="26">
        <f t="shared" si="29"/>
      </c>
      <c r="H131" s="46">
        <f t="shared" si="30"/>
      </c>
      <c r="I131" s="43"/>
      <c r="J131" s="9"/>
    </row>
    <row r="132" spans="1:10" ht="12.75">
      <c r="A132" s="38">
        <f t="shared" si="23"/>
      </c>
      <c r="B132" s="26">
        <f t="shared" si="25"/>
      </c>
      <c r="C132" s="25">
        <f t="shared" si="26"/>
      </c>
      <c r="D132" s="26">
        <f t="shared" si="24"/>
      </c>
      <c r="E132" s="26">
        <f t="shared" si="27"/>
      </c>
      <c r="F132" s="26">
        <f t="shared" si="28"/>
      </c>
      <c r="G132" s="26">
        <f t="shared" si="29"/>
      </c>
      <c r="H132" s="46">
        <f t="shared" si="30"/>
      </c>
      <c r="I132" s="43"/>
      <c r="J132" s="9"/>
    </row>
    <row r="133" spans="1:10" ht="13.5" thickBot="1">
      <c r="A133" s="38">
        <f t="shared" si="23"/>
      </c>
      <c r="B133" s="26">
        <f t="shared" si="25"/>
      </c>
      <c r="C133" s="25">
        <f t="shared" si="26"/>
      </c>
      <c r="D133" s="26">
        <f t="shared" si="24"/>
      </c>
      <c r="E133" s="26">
        <f t="shared" si="27"/>
      </c>
      <c r="F133" s="26">
        <f t="shared" si="28"/>
      </c>
      <c r="G133" s="26">
        <f t="shared" si="29"/>
      </c>
      <c r="H133" s="46">
        <f t="shared" si="30"/>
      </c>
      <c r="I133" s="43"/>
      <c r="J133" s="9"/>
    </row>
    <row r="134" spans="1:10" ht="13.5" thickBot="1">
      <c r="A134" s="38">
        <f t="shared" si="23"/>
      </c>
      <c r="B134" s="26">
        <f t="shared" si="25"/>
      </c>
      <c r="C134" s="25">
        <f t="shared" si="26"/>
      </c>
      <c r="D134" s="26">
        <f t="shared" si="24"/>
      </c>
      <c r="E134" s="26">
        <f t="shared" si="27"/>
      </c>
      <c r="F134" s="26">
        <f t="shared" si="28"/>
      </c>
      <c r="G134" s="26">
        <f t="shared" si="29"/>
      </c>
      <c r="H134" s="46">
        <f t="shared" si="30"/>
      </c>
      <c r="I134" s="43"/>
      <c r="J134" s="52" t="s">
        <v>35</v>
      </c>
    </row>
    <row r="135" spans="1:10" ht="12.75">
      <c r="A135" s="38">
        <f t="shared" si="23"/>
      </c>
      <c r="B135" s="26">
        <f t="shared" si="25"/>
      </c>
      <c r="C135" s="25">
        <f t="shared" si="26"/>
      </c>
      <c r="D135" s="26">
        <f t="shared" si="24"/>
      </c>
      <c r="E135" s="26">
        <f t="shared" si="27"/>
      </c>
      <c r="F135" s="26">
        <f t="shared" si="28"/>
      </c>
      <c r="G135" s="26">
        <f t="shared" si="29"/>
      </c>
      <c r="H135" s="46">
        <f t="shared" si="30"/>
      </c>
      <c r="I135" s="48" t="s">
        <v>25</v>
      </c>
      <c r="J135" s="49">
        <f>+SUM(D126:D137)</f>
        <v>0</v>
      </c>
    </row>
    <row r="136" spans="1:10" ht="12.75">
      <c r="A136" s="38">
        <f t="shared" si="23"/>
      </c>
      <c r="B136" s="26">
        <f t="shared" si="25"/>
      </c>
      <c r="C136" s="25">
        <f t="shared" si="26"/>
      </c>
      <c r="D136" s="26">
        <f t="shared" si="24"/>
      </c>
      <c r="E136" s="26">
        <f t="shared" si="27"/>
      </c>
      <c r="F136" s="26">
        <f t="shared" si="28"/>
      </c>
      <c r="G136" s="26">
        <f t="shared" si="29"/>
      </c>
      <c r="H136" s="46">
        <f t="shared" si="30"/>
      </c>
      <c r="I136" s="50" t="s">
        <v>24</v>
      </c>
      <c r="J136" s="44">
        <f>+SUM(C126:C137)</f>
        <v>0</v>
      </c>
    </row>
    <row r="137" spans="1:10" ht="13.5" thickBot="1">
      <c r="A137" s="39">
        <f t="shared" si="23"/>
      </c>
      <c r="B137" s="40">
        <f t="shared" si="25"/>
      </c>
      <c r="C137" s="41">
        <f t="shared" si="26"/>
      </c>
      <c r="D137" s="40">
        <f t="shared" si="24"/>
      </c>
      <c r="E137" s="40">
        <f t="shared" si="27"/>
      </c>
      <c r="F137" s="40">
        <f t="shared" si="28"/>
      </c>
      <c r="G137" s="40">
        <f t="shared" si="29"/>
      </c>
      <c r="H137" s="47">
        <f t="shared" si="30"/>
      </c>
      <c r="I137" s="51" t="s">
        <v>23</v>
      </c>
      <c r="J137" s="42">
        <f>+SUM(B126:B137)</f>
        <v>0</v>
      </c>
    </row>
    <row r="138" spans="1:10" ht="12.75">
      <c r="A138" s="35">
        <f t="shared" si="23"/>
      </c>
      <c r="B138" s="36">
        <f t="shared" si="25"/>
      </c>
      <c r="C138" s="37">
        <f t="shared" si="26"/>
      </c>
      <c r="D138" s="36">
        <f t="shared" si="24"/>
      </c>
      <c r="E138" s="36">
        <f t="shared" si="27"/>
      </c>
      <c r="F138" s="36">
        <f t="shared" si="28"/>
      </c>
      <c r="G138" s="36">
        <f t="shared" si="29"/>
      </c>
      <c r="H138" s="45">
        <f t="shared" si="30"/>
      </c>
      <c r="I138" s="43"/>
      <c r="J138" s="9"/>
    </row>
    <row r="139" spans="1:10" ht="12.75">
      <c r="A139" s="38">
        <f t="shared" si="23"/>
      </c>
      <c r="B139" s="26">
        <f t="shared" si="25"/>
      </c>
      <c r="C139" s="25">
        <f t="shared" si="26"/>
      </c>
      <c r="D139" s="26">
        <f t="shared" si="24"/>
      </c>
      <c r="E139" s="26">
        <f t="shared" si="27"/>
      </c>
      <c r="F139" s="26">
        <f t="shared" si="28"/>
      </c>
      <c r="G139" s="26">
        <f t="shared" si="29"/>
      </c>
      <c r="H139" s="46">
        <f t="shared" si="30"/>
      </c>
      <c r="I139" s="43"/>
      <c r="J139" s="9"/>
    </row>
    <row r="140" spans="1:10" ht="12.75">
      <c r="A140" s="38">
        <f t="shared" si="23"/>
      </c>
      <c r="B140" s="26">
        <f t="shared" si="25"/>
      </c>
      <c r="C140" s="25">
        <f t="shared" si="26"/>
      </c>
      <c r="D140" s="26">
        <f t="shared" si="24"/>
      </c>
      <c r="E140" s="26">
        <f t="shared" si="27"/>
      </c>
      <c r="F140" s="26">
        <f t="shared" si="28"/>
      </c>
      <c r="G140" s="26">
        <f t="shared" si="29"/>
      </c>
      <c r="H140" s="46">
        <f t="shared" si="30"/>
      </c>
      <c r="I140" s="43"/>
      <c r="J140" s="9"/>
    </row>
    <row r="141" spans="1:10" ht="12.75">
      <c r="A141" s="38">
        <f t="shared" si="23"/>
      </c>
      <c r="B141" s="26">
        <f t="shared" si="25"/>
      </c>
      <c r="C141" s="25">
        <f t="shared" si="26"/>
      </c>
      <c r="D141" s="26">
        <f t="shared" si="24"/>
      </c>
      <c r="E141" s="26">
        <f t="shared" si="27"/>
      </c>
      <c r="F141" s="26">
        <f t="shared" si="28"/>
      </c>
      <c r="G141" s="26">
        <f t="shared" si="29"/>
      </c>
      <c r="H141" s="46">
        <f t="shared" si="30"/>
      </c>
      <c r="I141" s="43"/>
      <c r="J141" s="9"/>
    </row>
    <row r="142" spans="1:10" ht="12.75">
      <c r="A142" s="38">
        <f t="shared" si="23"/>
      </c>
      <c r="B142" s="26">
        <f t="shared" si="25"/>
      </c>
      <c r="C142" s="25">
        <f t="shared" si="26"/>
      </c>
      <c r="D142" s="26">
        <f t="shared" si="24"/>
      </c>
      <c r="E142" s="26">
        <f t="shared" si="27"/>
      </c>
      <c r="F142" s="26">
        <f t="shared" si="28"/>
      </c>
      <c r="G142" s="26">
        <f t="shared" si="29"/>
      </c>
      <c r="H142" s="46">
        <f t="shared" si="30"/>
      </c>
      <c r="I142" s="43"/>
      <c r="J142" s="9"/>
    </row>
    <row r="143" spans="1:10" ht="12.75">
      <c r="A143" s="38">
        <f t="shared" si="23"/>
      </c>
      <c r="B143" s="26">
        <f t="shared" si="25"/>
      </c>
      <c r="C143" s="25">
        <f t="shared" si="26"/>
      </c>
      <c r="D143" s="26">
        <f t="shared" si="24"/>
      </c>
      <c r="E143" s="26">
        <f t="shared" si="27"/>
      </c>
      <c r="F143" s="26">
        <f t="shared" si="28"/>
      </c>
      <c r="G143" s="26">
        <f t="shared" si="29"/>
      </c>
      <c r="H143" s="46">
        <f t="shared" si="30"/>
      </c>
      <c r="I143" s="43"/>
      <c r="J143" s="9"/>
    </row>
    <row r="144" spans="1:10" ht="12.75">
      <c r="A144" s="38">
        <f t="shared" si="23"/>
      </c>
      <c r="B144" s="26">
        <f t="shared" si="25"/>
      </c>
      <c r="C144" s="25">
        <f t="shared" si="26"/>
      </c>
      <c r="D144" s="26">
        <f t="shared" si="24"/>
      </c>
      <c r="E144" s="26">
        <f t="shared" si="27"/>
      </c>
      <c r="F144" s="26">
        <f t="shared" si="28"/>
      </c>
      <c r="G144" s="26">
        <f t="shared" si="29"/>
      </c>
      <c r="H144" s="46">
        <f t="shared" si="30"/>
      </c>
      <c r="I144" s="43"/>
      <c r="J144" s="9"/>
    </row>
    <row r="145" spans="1:10" ht="13.5" thickBot="1">
      <c r="A145" s="38">
        <f t="shared" si="23"/>
      </c>
      <c r="B145" s="26">
        <f t="shared" si="25"/>
      </c>
      <c r="C145" s="25">
        <f t="shared" si="26"/>
      </c>
      <c r="D145" s="26">
        <f t="shared" si="24"/>
      </c>
      <c r="E145" s="26">
        <f t="shared" si="27"/>
      </c>
      <c r="F145" s="26">
        <f t="shared" si="28"/>
      </c>
      <c r="G145" s="26">
        <f t="shared" si="29"/>
      </c>
      <c r="H145" s="46">
        <f t="shared" si="30"/>
      </c>
      <c r="I145" s="43"/>
      <c r="J145" s="9"/>
    </row>
    <row r="146" spans="1:10" ht="13.5" thickBot="1">
      <c r="A146" s="38">
        <f t="shared" si="23"/>
      </c>
      <c r="B146" s="26">
        <f t="shared" si="25"/>
      </c>
      <c r="C146" s="25">
        <f t="shared" si="26"/>
      </c>
      <c r="D146" s="26">
        <f t="shared" si="24"/>
      </c>
      <c r="E146" s="26">
        <f t="shared" si="27"/>
      </c>
      <c r="F146" s="26">
        <f t="shared" si="28"/>
      </c>
      <c r="G146" s="26">
        <f t="shared" si="29"/>
      </c>
      <c r="H146" s="46">
        <f t="shared" si="30"/>
      </c>
      <c r="I146" s="43"/>
      <c r="J146" s="52" t="s">
        <v>36</v>
      </c>
    </row>
    <row r="147" spans="1:10" ht="12.75">
      <c r="A147" s="38">
        <f t="shared" si="23"/>
      </c>
      <c r="B147" s="26">
        <f t="shared" si="25"/>
      </c>
      <c r="C147" s="25">
        <f t="shared" si="26"/>
      </c>
      <c r="D147" s="26">
        <f t="shared" si="24"/>
      </c>
      <c r="E147" s="26">
        <f t="shared" si="27"/>
      </c>
      <c r="F147" s="26">
        <f t="shared" si="28"/>
      </c>
      <c r="G147" s="26">
        <f t="shared" si="29"/>
      </c>
      <c r="H147" s="46">
        <f t="shared" si="30"/>
      </c>
      <c r="I147" s="48" t="s">
        <v>25</v>
      </c>
      <c r="J147" s="49">
        <f>+SUM(D138:D149)</f>
        <v>0</v>
      </c>
    </row>
    <row r="148" spans="1:10" ht="12.75">
      <c r="A148" s="38">
        <f t="shared" si="23"/>
      </c>
      <c r="B148" s="26">
        <f t="shared" si="25"/>
      </c>
      <c r="C148" s="25">
        <f t="shared" si="26"/>
      </c>
      <c r="D148" s="26">
        <f t="shared" si="24"/>
      </c>
      <c r="E148" s="26">
        <f t="shared" si="27"/>
      </c>
      <c r="F148" s="26">
        <f t="shared" si="28"/>
      </c>
      <c r="G148" s="26">
        <f t="shared" si="29"/>
      </c>
      <c r="H148" s="46">
        <f t="shared" si="30"/>
      </c>
      <c r="I148" s="50" t="s">
        <v>24</v>
      </c>
      <c r="J148" s="44">
        <f>+SUM(C138:C149)</f>
        <v>0</v>
      </c>
    </row>
    <row r="149" spans="1:10" ht="13.5" thickBot="1">
      <c r="A149" s="39">
        <f t="shared" si="23"/>
      </c>
      <c r="B149" s="40">
        <f t="shared" si="25"/>
      </c>
      <c r="C149" s="41">
        <f t="shared" si="26"/>
      </c>
      <c r="D149" s="40">
        <f t="shared" si="24"/>
      </c>
      <c r="E149" s="40">
        <f t="shared" si="27"/>
      </c>
      <c r="F149" s="40">
        <f t="shared" si="28"/>
      </c>
      <c r="G149" s="40">
        <f t="shared" si="29"/>
      </c>
      <c r="H149" s="47">
        <f t="shared" si="30"/>
      </c>
      <c r="I149" s="51" t="s">
        <v>23</v>
      </c>
      <c r="J149" s="42">
        <f>+SUM(B138:B149)</f>
        <v>0</v>
      </c>
    </row>
    <row r="150" spans="1:10" ht="12.75">
      <c r="A150" s="35">
        <f t="shared" si="23"/>
      </c>
      <c r="B150" s="36">
        <f t="shared" si="25"/>
      </c>
      <c r="C150" s="37">
        <f t="shared" si="26"/>
      </c>
      <c r="D150" s="36">
        <f t="shared" si="24"/>
      </c>
      <c r="E150" s="36">
        <f t="shared" si="27"/>
      </c>
      <c r="F150" s="36">
        <f t="shared" si="28"/>
      </c>
      <c r="G150" s="36">
        <f t="shared" si="29"/>
      </c>
      <c r="H150" s="45">
        <f t="shared" si="30"/>
      </c>
      <c r="I150" s="43"/>
      <c r="J150" s="9"/>
    </row>
    <row r="151" spans="1:10" ht="12.75">
      <c r="A151" s="38">
        <f t="shared" si="23"/>
      </c>
      <c r="B151" s="26">
        <f t="shared" si="25"/>
      </c>
      <c r="C151" s="25">
        <f t="shared" si="26"/>
      </c>
      <c r="D151" s="26">
        <f t="shared" si="24"/>
      </c>
      <c r="E151" s="26">
        <f t="shared" si="27"/>
      </c>
      <c r="F151" s="26">
        <f t="shared" si="28"/>
      </c>
      <c r="G151" s="26">
        <f t="shared" si="29"/>
      </c>
      <c r="H151" s="46">
        <f t="shared" si="30"/>
      </c>
      <c r="I151" s="43"/>
      <c r="J151" s="9"/>
    </row>
    <row r="152" spans="1:10" ht="12.75">
      <c r="A152" s="38">
        <f t="shared" si="23"/>
      </c>
      <c r="B152" s="26">
        <f t="shared" si="25"/>
      </c>
      <c r="C152" s="25">
        <f t="shared" si="26"/>
      </c>
      <c r="D152" s="26">
        <f t="shared" si="24"/>
      </c>
      <c r="E152" s="26">
        <f t="shared" si="27"/>
      </c>
      <c r="F152" s="26">
        <f t="shared" si="28"/>
      </c>
      <c r="G152" s="26">
        <f t="shared" si="29"/>
      </c>
      <c r="H152" s="46">
        <f t="shared" si="30"/>
      </c>
      <c r="I152" s="43"/>
      <c r="J152" s="9"/>
    </row>
    <row r="153" spans="1:10" ht="12.75">
      <c r="A153" s="38">
        <f t="shared" si="23"/>
      </c>
      <c r="B153" s="26">
        <f t="shared" si="25"/>
      </c>
      <c r="C153" s="25">
        <f t="shared" si="26"/>
      </c>
      <c r="D153" s="26">
        <f t="shared" si="24"/>
      </c>
      <c r="E153" s="26">
        <f t="shared" si="27"/>
      </c>
      <c r="F153" s="26">
        <f t="shared" si="28"/>
      </c>
      <c r="G153" s="26">
        <f t="shared" si="29"/>
      </c>
      <c r="H153" s="46">
        <f t="shared" si="30"/>
      </c>
      <c r="I153" s="43"/>
      <c r="J153" s="9"/>
    </row>
    <row r="154" spans="1:10" ht="12.75">
      <c r="A154" s="38">
        <f t="shared" si="23"/>
      </c>
      <c r="B154" s="26">
        <f t="shared" si="25"/>
      </c>
      <c r="C154" s="25">
        <f t="shared" si="26"/>
      </c>
      <c r="D154" s="26">
        <f t="shared" si="24"/>
      </c>
      <c r="E154" s="26">
        <f t="shared" si="27"/>
      </c>
      <c r="F154" s="26">
        <f t="shared" si="28"/>
      </c>
      <c r="G154" s="26">
        <f t="shared" si="29"/>
      </c>
      <c r="H154" s="46">
        <f t="shared" si="30"/>
      </c>
      <c r="I154" s="43"/>
      <c r="J154" s="9"/>
    </row>
    <row r="155" spans="1:10" ht="12.75">
      <c r="A155" s="38">
        <f t="shared" si="23"/>
      </c>
      <c r="B155" s="26">
        <f t="shared" si="25"/>
      </c>
      <c r="C155" s="25">
        <f t="shared" si="26"/>
      </c>
      <c r="D155" s="26">
        <f t="shared" si="24"/>
      </c>
      <c r="E155" s="26">
        <f t="shared" si="27"/>
      </c>
      <c r="F155" s="26">
        <f t="shared" si="28"/>
      </c>
      <c r="G155" s="26">
        <f t="shared" si="29"/>
      </c>
      <c r="H155" s="46">
        <f t="shared" si="30"/>
      </c>
      <c r="I155" s="43"/>
      <c r="J155" s="9"/>
    </row>
    <row r="156" spans="1:10" ht="12.75">
      <c r="A156" s="38">
        <f t="shared" si="23"/>
      </c>
      <c r="B156" s="26">
        <f t="shared" si="25"/>
      </c>
      <c r="C156" s="25">
        <f t="shared" si="26"/>
      </c>
      <c r="D156" s="26">
        <f t="shared" si="24"/>
      </c>
      <c r="E156" s="26">
        <f t="shared" si="27"/>
      </c>
      <c r="F156" s="26">
        <f t="shared" si="28"/>
      </c>
      <c r="G156" s="26">
        <f t="shared" si="29"/>
      </c>
      <c r="H156" s="46">
        <f t="shared" si="30"/>
      </c>
      <c r="I156" s="43"/>
      <c r="J156" s="9"/>
    </row>
    <row r="157" spans="1:9" ht="12.75">
      <c r="A157" s="9">
        <f aca="true" t="shared" si="31" ref="A157:A165">IF(A156&lt;$B$5*$B$6,A156+1,"")</f>
      </c>
      <c r="B157" s="4">
        <f aca="true" t="shared" si="32" ref="B157:B165">IF(A157&lt;=$B$5*$B$6,-PMT($B$4/$B$6,$B$5*$B$6,$B$3,,$B$12),"")</f>
      </c>
      <c r="C157" s="27">
        <f aca="true" t="shared" si="33" ref="C157:C197">IF(A157&lt;=$B$5*$B$6,-IPMT($B$4/$B$6,A157,$B$5*$B$6,$B$3,,$B$12),"")</f>
      </c>
      <c r="D157" s="4">
        <f aca="true" t="shared" si="34" ref="D157:D197">IF(A157&lt;=$B$5*$B$6,-PPMT($B$4/$B$6,A157,$B$5*$B$6,$B$3,,$B$12),"")</f>
      </c>
      <c r="E157" s="4">
        <f>IF(A157&lt;=$B$5*$B$6,SUM($D$18:D157),"")</f>
      </c>
      <c r="F157" s="4">
        <f aca="true" t="shared" si="35" ref="F157:F197">IF(A157&lt;=$B$5*$B$6,$B$3-E157,"")</f>
      </c>
      <c r="G157" s="4">
        <f aca="true" t="shared" si="36" ref="G157:G197">IF(F157="","",$B$11*F157)</f>
      </c>
      <c r="H157" s="4">
        <f aca="true" t="shared" si="37" ref="H157:H197">IF(G157="","",F157+G157)</f>
      </c>
      <c r="I157" s="4"/>
    </row>
    <row r="158" spans="1:9" ht="12.75">
      <c r="A158" s="9">
        <f t="shared" si="31"/>
      </c>
      <c r="B158" s="4">
        <f t="shared" si="32"/>
      </c>
      <c r="C158" s="27">
        <f t="shared" si="33"/>
      </c>
      <c r="D158" s="4">
        <f t="shared" si="34"/>
      </c>
      <c r="E158" s="4">
        <f>IF(A158&lt;=$B$5*$B$6,SUM($D$18:D158),"")</f>
      </c>
      <c r="F158" s="4">
        <f t="shared" si="35"/>
      </c>
      <c r="G158" s="4">
        <f t="shared" si="36"/>
      </c>
      <c r="H158" s="4">
        <f t="shared" si="37"/>
      </c>
      <c r="I158" s="4"/>
    </row>
    <row r="159" spans="1:9" ht="12.75">
      <c r="A159" s="9">
        <f t="shared" si="31"/>
      </c>
      <c r="B159" s="4">
        <f t="shared" si="32"/>
      </c>
      <c r="C159" s="27">
        <f t="shared" si="33"/>
      </c>
      <c r="D159" s="4">
        <f t="shared" si="34"/>
      </c>
      <c r="E159" s="4">
        <f>IF(A159&lt;=$B$5*$B$6,SUM($D$18:D159),"")</f>
      </c>
      <c r="F159" s="4">
        <f t="shared" si="35"/>
      </c>
      <c r="G159" s="4">
        <f t="shared" si="36"/>
      </c>
      <c r="H159" s="4">
        <f t="shared" si="37"/>
      </c>
      <c r="I159" s="4"/>
    </row>
    <row r="160" spans="1:9" ht="12.75">
      <c r="A160" s="9">
        <f t="shared" si="31"/>
      </c>
      <c r="B160" s="4">
        <f t="shared" si="32"/>
      </c>
      <c r="C160" s="27">
        <f t="shared" si="33"/>
      </c>
      <c r="D160" s="4">
        <f t="shared" si="34"/>
      </c>
      <c r="E160" s="4">
        <f>IF(A160&lt;=$B$5*$B$6,SUM($D$18:D160),"")</f>
      </c>
      <c r="F160" s="4">
        <f t="shared" si="35"/>
      </c>
      <c r="G160" s="4">
        <f t="shared" si="36"/>
      </c>
      <c r="H160" s="4">
        <f t="shared" si="37"/>
      </c>
      <c r="I160" s="4"/>
    </row>
    <row r="161" spans="1:9" ht="12.75">
      <c r="A161" s="9">
        <f t="shared" si="31"/>
      </c>
      <c r="B161" s="4">
        <f t="shared" si="32"/>
      </c>
      <c r="C161" s="27">
        <f t="shared" si="33"/>
      </c>
      <c r="D161" s="4">
        <f t="shared" si="34"/>
      </c>
      <c r="E161" s="4">
        <f>IF(A161&lt;=$B$5*$B$6,SUM($D$18:D161),"")</f>
      </c>
      <c r="F161" s="4">
        <f t="shared" si="35"/>
      </c>
      <c r="G161" s="4">
        <f t="shared" si="36"/>
      </c>
      <c r="H161" s="4">
        <f t="shared" si="37"/>
      </c>
      <c r="I161" s="4"/>
    </row>
    <row r="162" spans="1:9" ht="12.75">
      <c r="A162" s="9">
        <f t="shared" si="31"/>
      </c>
      <c r="B162" s="4">
        <f t="shared" si="32"/>
      </c>
      <c r="C162" s="27">
        <f t="shared" si="33"/>
      </c>
      <c r="D162" s="4">
        <f t="shared" si="34"/>
      </c>
      <c r="E162" s="4">
        <f>IF(A162&lt;=$B$5*$B$6,SUM($D$18:D162),"")</f>
      </c>
      <c r="F162" s="4">
        <f t="shared" si="35"/>
      </c>
      <c r="G162" s="4">
        <f t="shared" si="36"/>
      </c>
      <c r="H162" s="4">
        <f t="shared" si="37"/>
      </c>
      <c r="I162" s="4"/>
    </row>
    <row r="163" spans="1:9" ht="12.75">
      <c r="A163" s="9">
        <f t="shared" si="31"/>
      </c>
      <c r="B163" s="4">
        <f t="shared" si="32"/>
      </c>
      <c r="C163" s="27">
        <f t="shared" si="33"/>
      </c>
      <c r="D163" s="4">
        <f t="shared" si="34"/>
      </c>
      <c r="E163" s="4">
        <f>IF(A163&lt;=$B$5*$B$6,SUM($D$18:D163),"")</f>
      </c>
      <c r="F163" s="4">
        <f t="shared" si="35"/>
      </c>
      <c r="G163" s="4">
        <f t="shared" si="36"/>
      </c>
      <c r="H163" s="4">
        <f t="shared" si="37"/>
      </c>
      <c r="I163" s="4"/>
    </row>
    <row r="164" spans="1:9" ht="12.75">
      <c r="A164" s="9">
        <f t="shared" si="31"/>
      </c>
      <c r="B164" s="4">
        <f t="shared" si="32"/>
      </c>
      <c r="C164" s="27">
        <f t="shared" si="33"/>
      </c>
      <c r="D164" s="4">
        <f t="shared" si="34"/>
      </c>
      <c r="E164" s="4">
        <f>IF(A164&lt;=$B$5*$B$6,SUM($D$18:D164),"")</f>
      </c>
      <c r="F164" s="4">
        <f t="shared" si="35"/>
      </c>
      <c r="G164" s="4">
        <f t="shared" si="36"/>
      </c>
      <c r="H164" s="4">
        <f t="shared" si="37"/>
      </c>
      <c r="I164" s="4"/>
    </row>
    <row r="165" spans="1:9" ht="12.75">
      <c r="A165" s="9">
        <f t="shared" si="31"/>
      </c>
      <c r="B165" s="4">
        <f t="shared" si="32"/>
      </c>
      <c r="C165" s="27">
        <f t="shared" si="33"/>
      </c>
      <c r="D165" s="4">
        <f t="shared" si="34"/>
      </c>
      <c r="E165" s="4">
        <f>IF(A165&lt;=$B$5*$B$6,SUM($D$18:D165),"")</f>
      </c>
      <c r="F165" s="4">
        <f t="shared" si="35"/>
      </c>
      <c r="G165" s="4">
        <f t="shared" si="36"/>
      </c>
      <c r="H165" s="4">
        <f t="shared" si="37"/>
      </c>
      <c r="I165" s="4"/>
    </row>
    <row r="166" spans="1:9" ht="12.75">
      <c r="A166" s="9">
        <f aca="true" t="shared" si="38" ref="A166:A197">IF(A165&lt;$B$5*$B$6,A165+1,"")</f>
      </c>
      <c r="B166" s="4">
        <f aca="true" t="shared" si="39" ref="B166:B197">IF(A166&lt;=$B$5*$B$6,-PMT($B$4/$B$6,$B$5*$B$6,$B$3,,$B$12),"")</f>
      </c>
      <c r="C166" s="27">
        <f t="shared" si="33"/>
      </c>
      <c r="D166" s="4">
        <f t="shared" si="34"/>
      </c>
      <c r="E166" s="4">
        <f>IF(A166&lt;=$B$5*$B$6,SUM($D$18:D166),"")</f>
      </c>
      <c r="F166" s="4">
        <f t="shared" si="35"/>
      </c>
      <c r="G166" s="4">
        <f t="shared" si="36"/>
      </c>
      <c r="H166" s="4">
        <f t="shared" si="37"/>
      </c>
      <c r="I166" s="4"/>
    </row>
    <row r="167" spans="1:9" ht="12.75">
      <c r="A167" s="9">
        <f t="shared" si="38"/>
      </c>
      <c r="B167" s="4">
        <f t="shared" si="39"/>
      </c>
      <c r="C167" s="27">
        <f t="shared" si="33"/>
      </c>
      <c r="D167" s="4">
        <f t="shared" si="34"/>
      </c>
      <c r="E167" s="4">
        <f>IF(A167&lt;=$B$5*$B$6,SUM($D$18:D167),"")</f>
      </c>
      <c r="F167" s="4">
        <f t="shared" si="35"/>
      </c>
      <c r="G167" s="4">
        <f t="shared" si="36"/>
      </c>
      <c r="H167" s="4">
        <f t="shared" si="37"/>
      </c>
      <c r="I167" s="4"/>
    </row>
    <row r="168" spans="1:9" ht="12.75">
      <c r="A168" s="9">
        <f t="shared" si="38"/>
      </c>
      <c r="B168" s="4">
        <f t="shared" si="39"/>
      </c>
      <c r="C168" s="27">
        <f t="shared" si="33"/>
      </c>
      <c r="D168" s="4">
        <f t="shared" si="34"/>
      </c>
      <c r="E168" s="4">
        <f>IF(A168&lt;=$B$5*$B$6,SUM($D$18:D168),"")</f>
      </c>
      <c r="F168" s="4">
        <f t="shared" si="35"/>
      </c>
      <c r="G168" s="4">
        <f t="shared" si="36"/>
      </c>
      <c r="H168" s="4">
        <f t="shared" si="37"/>
      </c>
      <c r="I168" s="4"/>
    </row>
    <row r="169" spans="1:9" ht="12.75">
      <c r="A169" s="9">
        <f t="shared" si="38"/>
      </c>
      <c r="B169" s="4">
        <f t="shared" si="39"/>
      </c>
      <c r="C169" s="27">
        <f t="shared" si="33"/>
      </c>
      <c r="D169" s="4">
        <f t="shared" si="34"/>
      </c>
      <c r="E169" s="4">
        <f>IF(A169&lt;=$B$5*$B$6,SUM($D$18:D169),"")</f>
      </c>
      <c r="F169" s="4">
        <f t="shared" si="35"/>
      </c>
      <c r="G169" s="4">
        <f t="shared" si="36"/>
      </c>
      <c r="H169" s="4">
        <f t="shared" si="37"/>
      </c>
      <c r="I169" s="4"/>
    </row>
    <row r="170" spans="1:9" ht="12.75">
      <c r="A170" s="9">
        <f t="shared" si="38"/>
      </c>
      <c r="B170" s="4">
        <f t="shared" si="39"/>
      </c>
      <c r="C170" s="27">
        <f t="shared" si="33"/>
      </c>
      <c r="D170" s="4">
        <f t="shared" si="34"/>
      </c>
      <c r="E170" s="4">
        <f>IF(A170&lt;=$B$5*$B$6,SUM($D$18:D170),"")</f>
      </c>
      <c r="F170" s="4">
        <f t="shared" si="35"/>
      </c>
      <c r="G170" s="4">
        <f t="shared" si="36"/>
      </c>
      <c r="H170" s="4">
        <f t="shared" si="37"/>
      </c>
      <c r="I170" s="4"/>
    </row>
    <row r="171" spans="1:9" ht="12.75">
      <c r="A171" s="9">
        <f t="shared" si="38"/>
      </c>
      <c r="B171" s="4">
        <f t="shared" si="39"/>
      </c>
      <c r="C171" s="27">
        <f t="shared" si="33"/>
      </c>
      <c r="D171" s="4">
        <f t="shared" si="34"/>
      </c>
      <c r="E171" s="4">
        <f>IF(A171&lt;=$B$5*$B$6,SUM($D$18:D171),"")</f>
      </c>
      <c r="F171" s="4">
        <f t="shared" si="35"/>
      </c>
      <c r="G171" s="4">
        <f t="shared" si="36"/>
      </c>
      <c r="H171" s="4">
        <f t="shared" si="37"/>
      </c>
      <c r="I171" s="4"/>
    </row>
    <row r="172" spans="1:9" ht="12.75">
      <c r="A172" s="9">
        <f t="shared" si="38"/>
      </c>
      <c r="B172" s="4">
        <f t="shared" si="39"/>
      </c>
      <c r="C172" s="27">
        <f t="shared" si="33"/>
      </c>
      <c r="D172" s="4">
        <f t="shared" si="34"/>
      </c>
      <c r="E172" s="4">
        <f>IF(A172&lt;=$B$5*$B$6,SUM($D$18:D172),"")</f>
      </c>
      <c r="F172" s="4">
        <f t="shared" si="35"/>
      </c>
      <c r="G172" s="4">
        <f t="shared" si="36"/>
      </c>
      <c r="H172" s="4">
        <f t="shared" si="37"/>
      </c>
      <c r="I172" s="4"/>
    </row>
    <row r="173" spans="1:9" ht="12.75">
      <c r="A173" s="9">
        <f t="shared" si="38"/>
      </c>
      <c r="B173" s="4">
        <f t="shared" si="39"/>
      </c>
      <c r="C173" s="27">
        <f t="shared" si="33"/>
      </c>
      <c r="D173" s="4">
        <f t="shared" si="34"/>
      </c>
      <c r="E173" s="4">
        <f>IF(A173&lt;=$B$5*$B$6,SUM($D$18:D173),"")</f>
      </c>
      <c r="F173" s="4">
        <f t="shared" si="35"/>
      </c>
      <c r="G173" s="4">
        <f t="shared" si="36"/>
      </c>
      <c r="H173" s="4">
        <f t="shared" si="37"/>
      </c>
      <c r="I173" s="4"/>
    </row>
    <row r="174" spans="1:9" ht="12.75">
      <c r="A174" s="9">
        <f t="shared" si="38"/>
      </c>
      <c r="B174" s="4">
        <f t="shared" si="39"/>
      </c>
      <c r="C174" s="27">
        <f t="shared" si="33"/>
      </c>
      <c r="D174" s="4">
        <f t="shared" si="34"/>
      </c>
      <c r="E174" s="4">
        <f>IF(A174&lt;=$B$5*$B$6,SUM($D$18:D174),"")</f>
      </c>
      <c r="F174" s="4">
        <f t="shared" si="35"/>
      </c>
      <c r="G174" s="4">
        <f t="shared" si="36"/>
      </c>
      <c r="H174" s="4">
        <f t="shared" si="37"/>
      </c>
      <c r="I174" s="4"/>
    </row>
    <row r="175" spans="1:9" ht="12.75">
      <c r="A175" s="9">
        <f t="shared" si="38"/>
      </c>
      <c r="B175" s="4">
        <f t="shared" si="39"/>
      </c>
      <c r="C175" s="27">
        <f t="shared" si="33"/>
      </c>
      <c r="D175" s="4">
        <f t="shared" si="34"/>
      </c>
      <c r="E175" s="4">
        <f>IF(A175&lt;=$B$5*$B$6,SUM($D$18:D175),"")</f>
      </c>
      <c r="F175" s="4">
        <f t="shared" si="35"/>
      </c>
      <c r="G175" s="4">
        <f t="shared" si="36"/>
      </c>
      <c r="H175" s="4">
        <f t="shared" si="37"/>
      </c>
      <c r="I175" s="4"/>
    </row>
    <row r="176" spans="1:9" ht="12.75">
      <c r="A176" s="9">
        <f t="shared" si="38"/>
      </c>
      <c r="B176" s="4">
        <f t="shared" si="39"/>
      </c>
      <c r="C176" s="27">
        <f t="shared" si="33"/>
      </c>
      <c r="D176" s="4">
        <f t="shared" si="34"/>
      </c>
      <c r="E176" s="4">
        <f>IF(A176&lt;=$B$5*$B$6,SUM($D$18:D176),"")</f>
      </c>
      <c r="F176" s="4">
        <f t="shared" si="35"/>
      </c>
      <c r="G176" s="4">
        <f t="shared" si="36"/>
      </c>
      <c r="H176" s="4">
        <f t="shared" si="37"/>
      </c>
      <c r="I176" s="4"/>
    </row>
    <row r="177" spans="1:9" ht="12.75">
      <c r="A177" s="9">
        <f t="shared" si="38"/>
      </c>
      <c r="B177" s="4">
        <f t="shared" si="39"/>
      </c>
      <c r="C177" s="27">
        <f t="shared" si="33"/>
      </c>
      <c r="D177" s="4">
        <f t="shared" si="34"/>
      </c>
      <c r="E177" s="4">
        <f>IF(A177&lt;=$B$5*$B$6,SUM($D$18:D177),"")</f>
      </c>
      <c r="F177" s="4">
        <f t="shared" si="35"/>
      </c>
      <c r="G177" s="4">
        <f t="shared" si="36"/>
      </c>
      <c r="H177" s="4">
        <f t="shared" si="37"/>
      </c>
      <c r="I177" s="4"/>
    </row>
    <row r="178" spans="1:9" ht="12.75">
      <c r="A178" s="9">
        <f t="shared" si="38"/>
      </c>
      <c r="B178" s="4">
        <f t="shared" si="39"/>
      </c>
      <c r="C178" s="27">
        <f t="shared" si="33"/>
      </c>
      <c r="D178" s="4">
        <f t="shared" si="34"/>
      </c>
      <c r="E178" s="4">
        <f>IF(A178&lt;=$B$5*$B$6,SUM($D$18:D178),"")</f>
      </c>
      <c r="F178" s="4">
        <f t="shared" si="35"/>
      </c>
      <c r="G178" s="4">
        <f t="shared" si="36"/>
      </c>
      <c r="H178" s="4">
        <f t="shared" si="37"/>
      </c>
      <c r="I178" s="4"/>
    </row>
    <row r="179" spans="1:9" ht="12.75">
      <c r="A179" s="9">
        <f t="shared" si="38"/>
      </c>
      <c r="B179" s="4">
        <f t="shared" si="39"/>
      </c>
      <c r="C179" s="27">
        <f t="shared" si="33"/>
      </c>
      <c r="D179" s="4">
        <f t="shared" si="34"/>
      </c>
      <c r="E179" s="4">
        <f>IF(A179&lt;=$B$5*$B$6,SUM($D$18:D179),"")</f>
      </c>
      <c r="F179" s="4">
        <f t="shared" si="35"/>
      </c>
      <c r="G179" s="4">
        <f t="shared" si="36"/>
      </c>
      <c r="H179" s="4">
        <f t="shared" si="37"/>
      </c>
      <c r="I179" s="4"/>
    </row>
    <row r="180" spans="1:9" ht="12.75">
      <c r="A180" s="9">
        <f t="shared" si="38"/>
      </c>
      <c r="B180" s="4">
        <f t="shared" si="39"/>
      </c>
      <c r="C180" s="27">
        <f t="shared" si="33"/>
      </c>
      <c r="D180" s="4">
        <f t="shared" si="34"/>
      </c>
      <c r="E180" s="4">
        <f>IF(A180&lt;=$B$5*$B$6,SUM($D$18:D180),"")</f>
      </c>
      <c r="F180" s="4">
        <f t="shared" si="35"/>
      </c>
      <c r="G180" s="4">
        <f t="shared" si="36"/>
      </c>
      <c r="H180" s="4">
        <f t="shared" si="37"/>
      </c>
      <c r="I180" s="4"/>
    </row>
    <row r="181" spans="1:9" ht="12.75">
      <c r="A181" s="9">
        <f t="shared" si="38"/>
      </c>
      <c r="B181" s="4">
        <f t="shared" si="39"/>
      </c>
      <c r="C181" s="27">
        <f t="shared" si="33"/>
      </c>
      <c r="D181" s="4">
        <f t="shared" si="34"/>
      </c>
      <c r="E181" s="4">
        <f>IF(A181&lt;=$B$5*$B$6,SUM($D$18:D181),"")</f>
      </c>
      <c r="F181" s="4">
        <f t="shared" si="35"/>
      </c>
      <c r="G181" s="4">
        <f t="shared" si="36"/>
      </c>
      <c r="H181" s="4">
        <f t="shared" si="37"/>
      </c>
      <c r="I181" s="4"/>
    </row>
    <row r="182" spans="1:9" ht="12.75">
      <c r="A182" s="9">
        <f t="shared" si="38"/>
      </c>
      <c r="B182" s="4">
        <f t="shared" si="39"/>
      </c>
      <c r="C182" s="27">
        <f t="shared" si="33"/>
      </c>
      <c r="D182" s="4">
        <f t="shared" si="34"/>
      </c>
      <c r="E182" s="4">
        <f>IF(A182&lt;=$B$5*$B$6,SUM($D$18:D182),"")</f>
      </c>
      <c r="F182" s="4">
        <f t="shared" si="35"/>
      </c>
      <c r="G182" s="4">
        <f t="shared" si="36"/>
      </c>
      <c r="H182" s="4">
        <f t="shared" si="37"/>
      </c>
      <c r="I182" s="4"/>
    </row>
    <row r="183" spans="1:9" ht="12.75">
      <c r="A183" s="9">
        <f t="shared" si="38"/>
      </c>
      <c r="B183" s="4">
        <f t="shared" si="39"/>
      </c>
      <c r="C183" s="27">
        <f t="shared" si="33"/>
      </c>
      <c r="D183" s="4">
        <f t="shared" si="34"/>
      </c>
      <c r="E183" s="4">
        <f>IF(A183&lt;=$B$5*$B$6,SUM($D$18:D183),"")</f>
      </c>
      <c r="F183" s="4">
        <f t="shared" si="35"/>
      </c>
      <c r="G183" s="4">
        <f t="shared" si="36"/>
      </c>
      <c r="H183" s="4">
        <f t="shared" si="37"/>
      </c>
      <c r="I183" s="4"/>
    </row>
    <row r="184" spans="1:9" ht="12.75">
      <c r="A184" s="9">
        <f t="shared" si="38"/>
      </c>
      <c r="B184" s="4">
        <f t="shared" si="39"/>
      </c>
      <c r="C184" s="27">
        <f t="shared" si="33"/>
      </c>
      <c r="D184" s="4">
        <f t="shared" si="34"/>
      </c>
      <c r="E184" s="4">
        <f>IF(A184&lt;=$B$5*$B$6,SUM($D$18:D184),"")</f>
      </c>
      <c r="F184" s="4">
        <f t="shared" si="35"/>
      </c>
      <c r="G184" s="4">
        <f t="shared" si="36"/>
      </c>
      <c r="H184" s="4">
        <f t="shared" si="37"/>
      </c>
      <c r="I184" s="4"/>
    </row>
    <row r="185" spans="1:9" ht="12.75">
      <c r="A185" s="9">
        <f t="shared" si="38"/>
      </c>
      <c r="B185" s="4">
        <f t="shared" si="39"/>
      </c>
      <c r="C185" s="27">
        <f t="shared" si="33"/>
      </c>
      <c r="D185" s="4">
        <f t="shared" si="34"/>
      </c>
      <c r="E185" s="4">
        <f>IF(A185&lt;=$B$5*$B$6,SUM($D$18:D185),"")</f>
      </c>
      <c r="F185" s="4">
        <f t="shared" si="35"/>
      </c>
      <c r="G185" s="4">
        <f t="shared" si="36"/>
      </c>
      <c r="H185" s="4">
        <f t="shared" si="37"/>
      </c>
      <c r="I185" s="4"/>
    </row>
    <row r="186" spans="1:9" ht="12.75">
      <c r="A186" s="9">
        <f t="shared" si="38"/>
      </c>
      <c r="B186" s="4">
        <f t="shared" si="39"/>
      </c>
      <c r="C186" s="27">
        <f t="shared" si="33"/>
      </c>
      <c r="D186" s="4">
        <f t="shared" si="34"/>
      </c>
      <c r="E186" s="4">
        <f>IF(A186&lt;=$B$5*$B$6,SUM($D$18:D186),"")</f>
      </c>
      <c r="F186" s="4">
        <f t="shared" si="35"/>
      </c>
      <c r="G186" s="4">
        <f t="shared" si="36"/>
      </c>
      <c r="H186" s="4">
        <f t="shared" si="37"/>
      </c>
      <c r="I186" s="4"/>
    </row>
    <row r="187" spans="1:9" ht="12.75">
      <c r="A187" s="9">
        <f t="shared" si="38"/>
      </c>
      <c r="B187" s="4">
        <f t="shared" si="39"/>
      </c>
      <c r="C187" s="27">
        <f t="shared" si="33"/>
      </c>
      <c r="D187" s="4">
        <f t="shared" si="34"/>
      </c>
      <c r="E187" s="4">
        <f>IF(A187&lt;=$B$5*$B$6,SUM($D$18:D187),"")</f>
      </c>
      <c r="F187" s="4">
        <f t="shared" si="35"/>
      </c>
      <c r="G187" s="4">
        <f t="shared" si="36"/>
      </c>
      <c r="H187" s="4">
        <f t="shared" si="37"/>
      </c>
      <c r="I187" s="4"/>
    </row>
    <row r="188" spans="1:9" ht="12.75">
      <c r="A188" s="9">
        <f t="shared" si="38"/>
      </c>
      <c r="B188" s="4">
        <f t="shared" si="39"/>
      </c>
      <c r="C188" s="27">
        <f t="shared" si="33"/>
      </c>
      <c r="D188" s="4">
        <f t="shared" si="34"/>
      </c>
      <c r="E188" s="4">
        <f>IF(A188&lt;=$B$5*$B$6,SUM($D$18:D188),"")</f>
      </c>
      <c r="F188" s="4">
        <f t="shared" si="35"/>
      </c>
      <c r="G188" s="4">
        <f t="shared" si="36"/>
      </c>
      <c r="H188" s="4">
        <f t="shared" si="37"/>
      </c>
      <c r="I188" s="4"/>
    </row>
    <row r="189" spans="1:9" ht="12.75">
      <c r="A189" s="9">
        <f t="shared" si="38"/>
      </c>
      <c r="B189" s="4">
        <f t="shared" si="39"/>
      </c>
      <c r="C189" s="27">
        <f t="shared" si="33"/>
      </c>
      <c r="D189" s="4">
        <f t="shared" si="34"/>
      </c>
      <c r="E189" s="4">
        <f>IF(A189&lt;=$B$5*$B$6,SUM($D$18:D189),"")</f>
      </c>
      <c r="F189" s="4">
        <f t="shared" si="35"/>
      </c>
      <c r="G189" s="4">
        <f t="shared" si="36"/>
      </c>
      <c r="H189" s="4">
        <f t="shared" si="37"/>
      </c>
      <c r="I189" s="4"/>
    </row>
    <row r="190" spans="1:9" ht="12.75">
      <c r="A190" s="9">
        <f t="shared" si="38"/>
      </c>
      <c r="B190" s="4">
        <f t="shared" si="39"/>
      </c>
      <c r="C190" s="27">
        <f t="shared" si="33"/>
      </c>
      <c r="D190" s="4">
        <f t="shared" si="34"/>
      </c>
      <c r="E190" s="4">
        <f>IF(A190&lt;=$B$5*$B$6,SUM($D$18:D190),"")</f>
      </c>
      <c r="F190" s="4">
        <f t="shared" si="35"/>
      </c>
      <c r="G190" s="4">
        <f t="shared" si="36"/>
      </c>
      <c r="H190" s="4">
        <f t="shared" si="37"/>
      </c>
      <c r="I190" s="4"/>
    </row>
    <row r="191" spans="1:9" ht="12.75">
      <c r="A191" s="9">
        <f t="shared" si="38"/>
      </c>
      <c r="B191" s="4">
        <f t="shared" si="39"/>
      </c>
      <c r="C191" s="27">
        <f t="shared" si="33"/>
      </c>
      <c r="D191" s="4">
        <f t="shared" si="34"/>
      </c>
      <c r="E191" s="4">
        <f>IF(A191&lt;=$B$5*$B$6,SUM($D$18:D191),"")</f>
      </c>
      <c r="F191" s="4">
        <f t="shared" si="35"/>
      </c>
      <c r="G191" s="4">
        <f t="shared" si="36"/>
      </c>
      <c r="H191" s="4">
        <f t="shared" si="37"/>
      </c>
      <c r="I191" s="4"/>
    </row>
    <row r="192" spans="1:9" ht="12.75">
      <c r="A192" s="9">
        <f t="shared" si="38"/>
      </c>
      <c r="B192" s="4">
        <f t="shared" si="39"/>
      </c>
      <c r="C192" s="27">
        <f t="shared" si="33"/>
      </c>
      <c r="D192" s="4">
        <f t="shared" si="34"/>
      </c>
      <c r="E192" s="4">
        <f>IF(A192&lt;=$B$5*$B$6,SUM($D$18:D192),"")</f>
      </c>
      <c r="F192" s="4">
        <f t="shared" si="35"/>
      </c>
      <c r="G192" s="4">
        <f t="shared" si="36"/>
      </c>
      <c r="H192" s="4">
        <f t="shared" si="37"/>
      </c>
      <c r="I192" s="4"/>
    </row>
    <row r="193" spans="1:9" ht="12.75">
      <c r="A193" s="9">
        <f t="shared" si="38"/>
      </c>
      <c r="B193" s="4">
        <f t="shared" si="39"/>
      </c>
      <c r="C193" s="27">
        <f t="shared" si="33"/>
      </c>
      <c r="D193" s="4">
        <f t="shared" si="34"/>
      </c>
      <c r="E193" s="4">
        <f>IF(A193&lt;=$B$5*$B$6,SUM($D$18:D193),"")</f>
      </c>
      <c r="F193" s="4">
        <f t="shared" si="35"/>
      </c>
      <c r="G193" s="4">
        <f t="shared" si="36"/>
      </c>
      <c r="H193" s="4">
        <f t="shared" si="37"/>
      </c>
      <c r="I193" s="4"/>
    </row>
    <row r="194" spans="1:9" ht="12.75">
      <c r="A194" s="9">
        <f t="shared" si="38"/>
      </c>
      <c r="B194" s="4">
        <f t="shared" si="39"/>
      </c>
      <c r="C194" s="27">
        <f t="shared" si="33"/>
      </c>
      <c r="D194" s="4">
        <f t="shared" si="34"/>
      </c>
      <c r="E194" s="4">
        <f>IF(A194&lt;=$B$5*$B$6,SUM($D$18:D194),"")</f>
      </c>
      <c r="F194" s="4">
        <f t="shared" si="35"/>
      </c>
      <c r="G194" s="4">
        <f t="shared" si="36"/>
      </c>
      <c r="H194" s="4">
        <f t="shared" si="37"/>
      </c>
      <c r="I194" s="4"/>
    </row>
    <row r="195" spans="1:9" ht="12.75">
      <c r="A195" s="9">
        <f t="shared" si="38"/>
      </c>
      <c r="B195" s="4">
        <f t="shared" si="39"/>
      </c>
      <c r="C195" s="27">
        <f t="shared" si="33"/>
      </c>
      <c r="D195" s="4">
        <f t="shared" si="34"/>
      </c>
      <c r="E195" s="4">
        <f>IF(A195&lt;=$B$5*$B$6,SUM($D$18:D195),"")</f>
      </c>
      <c r="F195" s="4">
        <f t="shared" si="35"/>
      </c>
      <c r="G195" s="4">
        <f t="shared" si="36"/>
      </c>
      <c r="H195" s="4">
        <f t="shared" si="37"/>
      </c>
      <c r="I195" s="4"/>
    </row>
    <row r="196" spans="1:9" ht="12.75">
      <c r="A196" s="9">
        <f t="shared" si="38"/>
      </c>
      <c r="B196" s="4">
        <f t="shared" si="39"/>
      </c>
      <c r="C196" s="27">
        <f t="shared" si="33"/>
      </c>
      <c r="D196" s="4">
        <f t="shared" si="34"/>
      </c>
      <c r="E196" s="4">
        <f>IF(A196&lt;=$B$5*$B$6,SUM($D$18:D196),"")</f>
      </c>
      <c r="F196" s="4">
        <f t="shared" si="35"/>
      </c>
      <c r="G196" s="4">
        <f t="shared" si="36"/>
      </c>
      <c r="H196" s="4">
        <f t="shared" si="37"/>
      </c>
      <c r="I196" s="4"/>
    </row>
    <row r="197" spans="1:9" ht="12.75">
      <c r="A197" s="9">
        <f t="shared" si="38"/>
      </c>
      <c r="B197" s="4">
        <f t="shared" si="39"/>
      </c>
      <c r="C197" s="27">
        <f t="shared" si="33"/>
      </c>
      <c r="D197" s="4">
        <f t="shared" si="34"/>
      </c>
      <c r="E197" s="4">
        <f>IF(A197&lt;=$B$5*$B$6,SUM($D$18:D197),"")</f>
      </c>
      <c r="F197" s="4">
        <f t="shared" si="35"/>
      </c>
      <c r="G197" s="4">
        <f t="shared" si="36"/>
      </c>
      <c r="H197" s="4">
        <f t="shared" si="37"/>
      </c>
      <c r="I197" s="4"/>
    </row>
    <row r="198" spans="1:9" ht="12.75">
      <c r="A198" s="9">
        <f aca="true" t="shared" si="40" ref="A198:A229">IF(A197&lt;$B$5*$B$6,A197+1,"")</f>
      </c>
      <c r="B198" s="4">
        <f aca="true" t="shared" si="41" ref="B198:B229">IF(A198&lt;=$B$5*$B$6,-PMT($B$4/$B$6,$B$5*$B$6,$B$3,,$B$12),"")</f>
      </c>
      <c r="C198" s="27">
        <f aca="true" t="shared" si="42" ref="C198:C261">IF(A198&lt;=$B$5*$B$6,-IPMT($B$4/$B$6,A198,$B$5*$B$6,$B$3,,$B$12),"")</f>
      </c>
      <c r="D198" s="4">
        <f aca="true" t="shared" si="43" ref="D198:D261">IF(A198&lt;=$B$5*$B$6,-PPMT($B$4/$B$6,A198,$B$5*$B$6,$B$3,,$B$12),"")</f>
      </c>
      <c r="E198" s="4">
        <f>IF(A198&lt;=$B$5*$B$6,SUM($D$18:D198),"")</f>
      </c>
      <c r="F198" s="4">
        <f aca="true" t="shared" si="44" ref="F198:F261">IF(A198&lt;=$B$5*$B$6,$B$3-E198,"")</f>
      </c>
      <c r="G198" s="4">
        <f aca="true" t="shared" si="45" ref="G198:G261">IF(F198="","",$B$11*F198)</f>
      </c>
      <c r="H198" s="4">
        <f aca="true" t="shared" si="46" ref="H198:H261">IF(G198="","",F198+G198)</f>
      </c>
      <c r="I198" s="4"/>
    </row>
    <row r="199" spans="1:9" ht="12.75">
      <c r="A199" s="9">
        <f t="shared" si="40"/>
      </c>
      <c r="B199" s="4">
        <f t="shared" si="41"/>
      </c>
      <c r="C199" s="27">
        <f t="shared" si="42"/>
      </c>
      <c r="D199" s="4">
        <f t="shared" si="43"/>
      </c>
      <c r="E199" s="4">
        <f>IF(A199&lt;=$B$5*$B$6,SUM($D$18:D199),"")</f>
      </c>
      <c r="F199" s="4">
        <f t="shared" si="44"/>
      </c>
      <c r="G199" s="4">
        <f t="shared" si="45"/>
      </c>
      <c r="H199" s="4">
        <f t="shared" si="46"/>
      </c>
      <c r="I199" s="4"/>
    </row>
    <row r="200" spans="1:9" ht="12.75">
      <c r="A200" s="9">
        <f t="shared" si="40"/>
      </c>
      <c r="B200" s="4">
        <f t="shared" si="41"/>
      </c>
      <c r="C200" s="27">
        <f t="shared" si="42"/>
      </c>
      <c r="D200" s="4">
        <f t="shared" si="43"/>
      </c>
      <c r="E200" s="4">
        <f>IF(A200&lt;=$B$5*$B$6,SUM($D$18:D200),"")</f>
      </c>
      <c r="F200" s="4">
        <f t="shared" si="44"/>
      </c>
      <c r="G200" s="4">
        <f t="shared" si="45"/>
      </c>
      <c r="H200" s="4">
        <f t="shared" si="46"/>
      </c>
      <c r="I200" s="4"/>
    </row>
    <row r="201" spans="1:9" ht="12.75">
      <c r="A201" s="9">
        <f t="shared" si="40"/>
      </c>
      <c r="B201" s="4">
        <f t="shared" si="41"/>
      </c>
      <c r="C201" s="27">
        <f t="shared" si="42"/>
      </c>
      <c r="D201" s="4">
        <f t="shared" si="43"/>
      </c>
      <c r="E201" s="4">
        <f>IF(A201&lt;=$B$5*$B$6,SUM($D$18:D201),"")</f>
      </c>
      <c r="F201" s="4">
        <f t="shared" si="44"/>
      </c>
      <c r="G201" s="4">
        <f t="shared" si="45"/>
      </c>
      <c r="H201" s="4">
        <f t="shared" si="46"/>
      </c>
      <c r="I201" s="4"/>
    </row>
    <row r="202" spans="1:9" ht="12.75">
      <c r="A202" s="9">
        <f t="shared" si="40"/>
      </c>
      <c r="B202" s="4">
        <f t="shared" si="41"/>
      </c>
      <c r="C202" s="27">
        <f t="shared" si="42"/>
      </c>
      <c r="D202" s="4">
        <f t="shared" si="43"/>
      </c>
      <c r="E202" s="4">
        <f>IF(A202&lt;=$B$5*$B$6,SUM($D$18:D202),"")</f>
      </c>
      <c r="F202" s="4">
        <f t="shared" si="44"/>
      </c>
      <c r="G202" s="4">
        <f t="shared" si="45"/>
      </c>
      <c r="H202" s="4">
        <f t="shared" si="46"/>
      </c>
      <c r="I202" s="4"/>
    </row>
    <row r="203" spans="1:9" ht="12.75">
      <c r="A203" s="9">
        <f t="shared" si="40"/>
      </c>
      <c r="B203" s="4">
        <f t="shared" si="41"/>
      </c>
      <c r="C203" s="27">
        <f t="shared" si="42"/>
      </c>
      <c r="D203" s="4">
        <f t="shared" si="43"/>
      </c>
      <c r="E203" s="4">
        <f>IF(A203&lt;=$B$5*$B$6,SUM($D$18:D203),"")</f>
      </c>
      <c r="F203" s="4">
        <f t="shared" si="44"/>
      </c>
      <c r="G203" s="4">
        <f t="shared" si="45"/>
      </c>
      <c r="H203" s="4">
        <f t="shared" si="46"/>
      </c>
      <c r="I203" s="4"/>
    </row>
    <row r="204" spans="1:9" ht="12.75">
      <c r="A204" s="9">
        <f t="shared" si="40"/>
      </c>
      <c r="B204" s="4">
        <f t="shared" si="41"/>
      </c>
      <c r="C204" s="27">
        <f t="shared" si="42"/>
      </c>
      <c r="D204" s="4">
        <f t="shared" si="43"/>
      </c>
      <c r="E204" s="4">
        <f>IF(A204&lt;=$B$5*$B$6,SUM($D$18:D204),"")</f>
      </c>
      <c r="F204" s="4">
        <f t="shared" si="44"/>
      </c>
      <c r="G204" s="4">
        <f t="shared" si="45"/>
      </c>
      <c r="H204" s="4">
        <f t="shared" si="46"/>
      </c>
      <c r="I204" s="4"/>
    </row>
    <row r="205" spans="1:9" ht="12.75">
      <c r="A205" s="9">
        <f t="shared" si="40"/>
      </c>
      <c r="B205" s="4">
        <f t="shared" si="41"/>
      </c>
      <c r="C205" s="27">
        <f t="shared" si="42"/>
      </c>
      <c r="D205" s="4">
        <f t="shared" si="43"/>
      </c>
      <c r="E205" s="4">
        <f>IF(A205&lt;=$B$5*$B$6,SUM($D$18:D205),"")</f>
      </c>
      <c r="F205" s="4">
        <f t="shared" si="44"/>
      </c>
      <c r="G205" s="4">
        <f t="shared" si="45"/>
      </c>
      <c r="H205" s="4">
        <f t="shared" si="46"/>
      </c>
      <c r="I205" s="4"/>
    </row>
    <row r="206" spans="1:9" ht="12.75">
      <c r="A206" s="9">
        <f t="shared" si="40"/>
      </c>
      <c r="B206" s="4">
        <f t="shared" si="41"/>
      </c>
      <c r="C206" s="27">
        <f t="shared" si="42"/>
      </c>
      <c r="D206" s="4">
        <f t="shared" si="43"/>
      </c>
      <c r="E206" s="4">
        <f>IF(A206&lt;=$B$5*$B$6,SUM($D$18:D206),"")</f>
      </c>
      <c r="F206" s="4">
        <f t="shared" si="44"/>
      </c>
      <c r="G206" s="4">
        <f t="shared" si="45"/>
      </c>
      <c r="H206" s="4">
        <f t="shared" si="46"/>
      </c>
      <c r="I206" s="4"/>
    </row>
    <row r="207" spans="1:9" ht="12.75">
      <c r="A207" s="9">
        <f t="shared" si="40"/>
      </c>
      <c r="B207" s="4">
        <f t="shared" si="41"/>
      </c>
      <c r="C207" s="27">
        <f t="shared" si="42"/>
      </c>
      <c r="D207" s="4">
        <f t="shared" si="43"/>
      </c>
      <c r="E207" s="4">
        <f>IF(A207&lt;=$B$5*$B$6,SUM($D$18:D207),"")</f>
      </c>
      <c r="F207" s="4">
        <f t="shared" si="44"/>
      </c>
      <c r="G207" s="4">
        <f t="shared" si="45"/>
      </c>
      <c r="H207" s="4">
        <f t="shared" si="46"/>
      </c>
      <c r="I207" s="4"/>
    </row>
    <row r="208" spans="1:9" ht="12.75">
      <c r="A208" s="9">
        <f t="shared" si="40"/>
      </c>
      <c r="B208" s="4">
        <f t="shared" si="41"/>
      </c>
      <c r="C208" s="27">
        <f t="shared" si="42"/>
      </c>
      <c r="D208" s="4">
        <f t="shared" si="43"/>
      </c>
      <c r="E208" s="4">
        <f>IF(A208&lt;=$B$5*$B$6,SUM($D$18:D208),"")</f>
      </c>
      <c r="F208" s="4">
        <f t="shared" si="44"/>
      </c>
      <c r="G208" s="4">
        <f t="shared" si="45"/>
      </c>
      <c r="H208" s="4">
        <f t="shared" si="46"/>
      </c>
      <c r="I208" s="4"/>
    </row>
    <row r="209" spans="1:9" ht="12.75">
      <c r="A209" s="9">
        <f t="shared" si="40"/>
      </c>
      <c r="B209" s="4">
        <f t="shared" si="41"/>
      </c>
      <c r="C209" s="27">
        <f t="shared" si="42"/>
      </c>
      <c r="D209" s="4">
        <f t="shared" si="43"/>
      </c>
      <c r="E209" s="4">
        <f>IF(A209&lt;=$B$5*$B$6,SUM($D$18:D209),"")</f>
      </c>
      <c r="F209" s="4">
        <f t="shared" si="44"/>
      </c>
      <c r="G209" s="4">
        <f t="shared" si="45"/>
      </c>
      <c r="H209" s="4">
        <f t="shared" si="46"/>
      </c>
      <c r="I209" s="4"/>
    </row>
    <row r="210" spans="1:9" ht="12.75">
      <c r="A210" s="9">
        <f t="shared" si="40"/>
      </c>
      <c r="B210" s="4">
        <f t="shared" si="41"/>
      </c>
      <c r="C210" s="27">
        <f t="shared" si="42"/>
      </c>
      <c r="D210" s="4">
        <f t="shared" si="43"/>
      </c>
      <c r="E210" s="4">
        <f>IF(A210&lt;=$B$5*$B$6,SUM($D$18:D210),"")</f>
      </c>
      <c r="F210" s="4">
        <f t="shared" si="44"/>
      </c>
      <c r="G210" s="4">
        <f t="shared" si="45"/>
      </c>
      <c r="H210" s="4">
        <f t="shared" si="46"/>
      </c>
      <c r="I210" s="4"/>
    </row>
    <row r="211" spans="1:9" ht="12.75">
      <c r="A211" s="9">
        <f t="shared" si="40"/>
      </c>
      <c r="B211" s="4">
        <f t="shared" si="41"/>
      </c>
      <c r="C211" s="27">
        <f t="shared" si="42"/>
      </c>
      <c r="D211" s="4">
        <f t="shared" si="43"/>
      </c>
      <c r="E211" s="4">
        <f>IF(A211&lt;=$B$5*$B$6,SUM($D$18:D211),"")</f>
      </c>
      <c r="F211" s="4">
        <f t="shared" si="44"/>
      </c>
      <c r="G211" s="4">
        <f t="shared" si="45"/>
      </c>
      <c r="H211" s="4">
        <f t="shared" si="46"/>
      </c>
      <c r="I211" s="4"/>
    </row>
    <row r="212" spans="1:9" ht="12.75">
      <c r="A212" s="9">
        <f t="shared" si="40"/>
      </c>
      <c r="B212" s="4">
        <f t="shared" si="41"/>
      </c>
      <c r="C212" s="27">
        <f t="shared" si="42"/>
      </c>
      <c r="D212" s="4">
        <f t="shared" si="43"/>
      </c>
      <c r="E212" s="4">
        <f>IF(A212&lt;=$B$5*$B$6,SUM($D$18:D212),"")</f>
      </c>
      <c r="F212" s="4">
        <f t="shared" si="44"/>
      </c>
      <c r="G212" s="4">
        <f t="shared" si="45"/>
      </c>
      <c r="H212" s="4">
        <f t="shared" si="46"/>
      </c>
      <c r="I212" s="4"/>
    </row>
    <row r="213" spans="1:9" ht="12.75">
      <c r="A213" s="9">
        <f t="shared" si="40"/>
      </c>
      <c r="B213" s="4">
        <f t="shared" si="41"/>
      </c>
      <c r="C213" s="27">
        <f t="shared" si="42"/>
      </c>
      <c r="D213" s="4">
        <f t="shared" si="43"/>
      </c>
      <c r="E213" s="4">
        <f>IF(A213&lt;=$B$5*$B$6,SUM($D$18:D213),"")</f>
      </c>
      <c r="F213" s="4">
        <f t="shared" si="44"/>
      </c>
      <c r="G213" s="4">
        <f t="shared" si="45"/>
      </c>
      <c r="H213" s="4">
        <f t="shared" si="46"/>
      </c>
      <c r="I213" s="4"/>
    </row>
    <row r="214" spans="1:9" ht="12.75">
      <c r="A214" s="9">
        <f t="shared" si="40"/>
      </c>
      <c r="B214" s="4">
        <f t="shared" si="41"/>
      </c>
      <c r="C214" s="27">
        <f t="shared" si="42"/>
      </c>
      <c r="D214" s="4">
        <f t="shared" si="43"/>
      </c>
      <c r="E214" s="4">
        <f>IF(A214&lt;=$B$5*$B$6,SUM($D$18:D214),"")</f>
      </c>
      <c r="F214" s="4">
        <f t="shared" si="44"/>
      </c>
      <c r="G214" s="4">
        <f t="shared" si="45"/>
      </c>
      <c r="H214" s="4">
        <f t="shared" si="46"/>
      </c>
      <c r="I214" s="4"/>
    </row>
    <row r="215" spans="1:9" ht="12.75">
      <c r="A215" s="9">
        <f t="shared" si="40"/>
      </c>
      <c r="B215" s="4">
        <f t="shared" si="41"/>
      </c>
      <c r="C215" s="27">
        <f t="shared" si="42"/>
      </c>
      <c r="D215" s="4">
        <f t="shared" si="43"/>
      </c>
      <c r="E215" s="4">
        <f>IF(A215&lt;=$B$5*$B$6,SUM($D$18:D215),"")</f>
      </c>
      <c r="F215" s="4">
        <f t="shared" si="44"/>
      </c>
      <c r="G215" s="4">
        <f t="shared" si="45"/>
      </c>
      <c r="H215" s="4">
        <f t="shared" si="46"/>
      </c>
      <c r="I215" s="4"/>
    </row>
    <row r="216" spans="1:9" ht="12.75">
      <c r="A216" s="9">
        <f t="shared" si="40"/>
      </c>
      <c r="B216" s="4">
        <f t="shared" si="41"/>
      </c>
      <c r="C216" s="27">
        <f t="shared" si="42"/>
      </c>
      <c r="D216" s="4">
        <f t="shared" si="43"/>
      </c>
      <c r="E216" s="4">
        <f>IF(A216&lt;=$B$5*$B$6,SUM($D$18:D216),"")</f>
      </c>
      <c r="F216" s="4">
        <f t="shared" si="44"/>
      </c>
      <c r="G216" s="4">
        <f t="shared" si="45"/>
      </c>
      <c r="H216" s="4">
        <f t="shared" si="46"/>
      </c>
      <c r="I216" s="4"/>
    </row>
    <row r="217" spans="1:9" ht="12.75">
      <c r="A217" s="9">
        <f t="shared" si="40"/>
      </c>
      <c r="B217" s="4">
        <f t="shared" si="41"/>
      </c>
      <c r="C217" s="27">
        <f t="shared" si="42"/>
      </c>
      <c r="D217" s="4">
        <f t="shared" si="43"/>
      </c>
      <c r="E217" s="4">
        <f>IF(A217&lt;=$B$5*$B$6,SUM($D$18:D217),"")</f>
      </c>
      <c r="F217" s="4">
        <f t="shared" si="44"/>
      </c>
      <c r="G217" s="4">
        <f t="shared" si="45"/>
      </c>
      <c r="H217" s="4">
        <f t="shared" si="46"/>
      </c>
      <c r="I217" s="4"/>
    </row>
    <row r="218" spans="1:9" ht="12.75">
      <c r="A218" s="9">
        <f t="shared" si="40"/>
      </c>
      <c r="B218" s="4">
        <f t="shared" si="41"/>
      </c>
      <c r="C218" s="27">
        <f t="shared" si="42"/>
      </c>
      <c r="D218" s="4">
        <f t="shared" si="43"/>
      </c>
      <c r="E218" s="4">
        <f>IF(A218&lt;=$B$5*$B$6,SUM($D$18:D218),"")</f>
      </c>
      <c r="F218" s="4">
        <f t="shared" si="44"/>
      </c>
      <c r="G218" s="4">
        <f t="shared" si="45"/>
      </c>
      <c r="H218" s="4">
        <f t="shared" si="46"/>
      </c>
      <c r="I218" s="4"/>
    </row>
    <row r="219" spans="1:9" ht="12.75">
      <c r="A219" s="9">
        <f t="shared" si="40"/>
      </c>
      <c r="B219" s="4">
        <f t="shared" si="41"/>
      </c>
      <c r="C219" s="27">
        <f t="shared" si="42"/>
      </c>
      <c r="D219" s="4">
        <f t="shared" si="43"/>
      </c>
      <c r="E219" s="4">
        <f>IF(A219&lt;=$B$5*$B$6,SUM($D$18:D219),"")</f>
      </c>
      <c r="F219" s="4">
        <f t="shared" si="44"/>
      </c>
      <c r="G219" s="4">
        <f t="shared" si="45"/>
      </c>
      <c r="H219" s="4">
        <f t="shared" si="46"/>
      </c>
      <c r="I219" s="4"/>
    </row>
    <row r="220" spans="1:9" ht="12.75">
      <c r="A220" s="9">
        <f t="shared" si="40"/>
      </c>
      <c r="B220" s="4">
        <f t="shared" si="41"/>
      </c>
      <c r="C220" s="27">
        <f t="shared" si="42"/>
      </c>
      <c r="D220" s="4">
        <f t="shared" si="43"/>
      </c>
      <c r="E220" s="4">
        <f>IF(A220&lt;=$B$5*$B$6,SUM($D$18:D220),"")</f>
      </c>
      <c r="F220" s="4">
        <f t="shared" si="44"/>
      </c>
      <c r="G220" s="4">
        <f t="shared" si="45"/>
      </c>
      <c r="H220" s="4">
        <f t="shared" si="46"/>
      </c>
      <c r="I220" s="4"/>
    </row>
    <row r="221" spans="1:9" ht="12.75">
      <c r="A221" s="9">
        <f t="shared" si="40"/>
      </c>
      <c r="B221" s="4">
        <f t="shared" si="41"/>
      </c>
      <c r="C221" s="27">
        <f t="shared" si="42"/>
      </c>
      <c r="D221" s="4">
        <f t="shared" si="43"/>
      </c>
      <c r="E221" s="4">
        <f>IF(A221&lt;=$B$5*$B$6,SUM($D$18:D221),"")</f>
      </c>
      <c r="F221" s="4">
        <f t="shared" si="44"/>
      </c>
      <c r="G221" s="4">
        <f t="shared" si="45"/>
      </c>
      <c r="H221" s="4">
        <f t="shared" si="46"/>
      </c>
      <c r="I221" s="4"/>
    </row>
    <row r="222" spans="1:9" ht="12.75">
      <c r="A222" s="9">
        <f t="shared" si="40"/>
      </c>
      <c r="B222" s="4">
        <f t="shared" si="41"/>
      </c>
      <c r="C222" s="27">
        <f t="shared" si="42"/>
      </c>
      <c r="D222" s="4">
        <f t="shared" si="43"/>
      </c>
      <c r="E222" s="4">
        <f>IF(A222&lt;=$B$5*$B$6,SUM($D$18:D222),"")</f>
      </c>
      <c r="F222" s="4">
        <f t="shared" si="44"/>
      </c>
      <c r="G222" s="4">
        <f t="shared" si="45"/>
      </c>
      <c r="H222" s="4">
        <f t="shared" si="46"/>
      </c>
      <c r="I222" s="4"/>
    </row>
    <row r="223" spans="1:9" ht="12.75">
      <c r="A223" s="9">
        <f t="shared" si="40"/>
      </c>
      <c r="B223" s="4">
        <f t="shared" si="41"/>
      </c>
      <c r="C223" s="27">
        <f t="shared" si="42"/>
      </c>
      <c r="D223" s="4">
        <f t="shared" si="43"/>
      </c>
      <c r="E223" s="4">
        <f>IF(A223&lt;=$B$5*$B$6,SUM($D$18:D223),"")</f>
      </c>
      <c r="F223" s="4">
        <f t="shared" si="44"/>
      </c>
      <c r="G223" s="4">
        <f t="shared" si="45"/>
      </c>
      <c r="H223" s="4">
        <f t="shared" si="46"/>
      </c>
      <c r="I223" s="4"/>
    </row>
    <row r="224" spans="1:9" ht="12.75">
      <c r="A224" s="9">
        <f t="shared" si="40"/>
      </c>
      <c r="B224" s="4">
        <f t="shared" si="41"/>
      </c>
      <c r="C224" s="27">
        <f t="shared" si="42"/>
      </c>
      <c r="D224" s="4">
        <f t="shared" si="43"/>
      </c>
      <c r="E224" s="4">
        <f>IF(A224&lt;=$B$5*$B$6,SUM($D$18:D224),"")</f>
      </c>
      <c r="F224" s="4">
        <f t="shared" si="44"/>
      </c>
      <c r="G224" s="4">
        <f t="shared" si="45"/>
      </c>
      <c r="H224" s="4">
        <f t="shared" si="46"/>
      </c>
      <c r="I224" s="4"/>
    </row>
    <row r="225" spans="1:9" ht="12.75">
      <c r="A225" s="9">
        <f t="shared" si="40"/>
      </c>
      <c r="B225" s="4">
        <f t="shared" si="41"/>
      </c>
      <c r="C225" s="27">
        <f t="shared" si="42"/>
      </c>
      <c r="D225" s="4">
        <f t="shared" si="43"/>
      </c>
      <c r="E225" s="4">
        <f>IF(A225&lt;=$B$5*$B$6,SUM($D$18:D225),"")</f>
      </c>
      <c r="F225" s="4">
        <f t="shared" si="44"/>
      </c>
      <c r="G225" s="4">
        <f t="shared" si="45"/>
      </c>
      <c r="H225" s="4">
        <f t="shared" si="46"/>
      </c>
      <c r="I225" s="4"/>
    </row>
    <row r="226" spans="1:9" ht="12.75">
      <c r="A226" s="9">
        <f t="shared" si="40"/>
      </c>
      <c r="B226" s="4">
        <f t="shared" si="41"/>
      </c>
      <c r="C226" s="27">
        <f t="shared" si="42"/>
      </c>
      <c r="D226" s="4">
        <f t="shared" si="43"/>
      </c>
      <c r="E226" s="4">
        <f>IF(A226&lt;=$B$5*$B$6,SUM($D$18:D226),"")</f>
      </c>
      <c r="F226" s="4">
        <f t="shared" si="44"/>
      </c>
      <c r="G226" s="4">
        <f t="shared" si="45"/>
      </c>
      <c r="H226" s="4">
        <f t="shared" si="46"/>
      </c>
      <c r="I226" s="4"/>
    </row>
    <row r="227" spans="1:9" ht="12.75">
      <c r="A227" s="9">
        <f t="shared" si="40"/>
      </c>
      <c r="B227" s="4">
        <f t="shared" si="41"/>
      </c>
      <c r="C227" s="27">
        <f t="shared" si="42"/>
      </c>
      <c r="D227" s="4">
        <f t="shared" si="43"/>
      </c>
      <c r="E227" s="4">
        <f>IF(A227&lt;=$B$5*$B$6,SUM($D$18:D227),"")</f>
      </c>
      <c r="F227" s="4">
        <f t="shared" si="44"/>
      </c>
      <c r="G227" s="4">
        <f t="shared" si="45"/>
      </c>
      <c r="H227" s="4">
        <f t="shared" si="46"/>
      </c>
      <c r="I227" s="4"/>
    </row>
    <row r="228" spans="1:9" ht="12.75">
      <c r="A228" s="9">
        <f t="shared" si="40"/>
      </c>
      <c r="B228" s="4">
        <f t="shared" si="41"/>
      </c>
      <c r="C228" s="27">
        <f t="shared" si="42"/>
      </c>
      <c r="D228" s="4">
        <f t="shared" si="43"/>
      </c>
      <c r="E228" s="4">
        <f>IF(A228&lt;=$B$5*$B$6,SUM($D$18:D228),"")</f>
      </c>
      <c r="F228" s="4">
        <f t="shared" si="44"/>
      </c>
      <c r="G228" s="4">
        <f t="shared" si="45"/>
      </c>
      <c r="H228" s="4">
        <f t="shared" si="46"/>
      </c>
      <c r="I228" s="4"/>
    </row>
    <row r="229" spans="1:9" ht="12.75">
      <c r="A229" s="9">
        <f t="shared" si="40"/>
      </c>
      <c r="B229" s="4">
        <f t="shared" si="41"/>
      </c>
      <c r="C229" s="27">
        <f t="shared" si="42"/>
      </c>
      <c r="D229" s="4">
        <f t="shared" si="43"/>
      </c>
      <c r="E229" s="4">
        <f>IF(A229&lt;=$B$5*$B$6,SUM($D$18:D229),"")</f>
      </c>
      <c r="F229" s="4">
        <f t="shared" si="44"/>
      </c>
      <c r="G229" s="4">
        <f t="shared" si="45"/>
      </c>
      <c r="H229" s="4">
        <f t="shared" si="46"/>
      </c>
      <c r="I229" s="4"/>
    </row>
    <row r="230" spans="1:9" ht="12.75">
      <c r="A230" s="9">
        <f aca="true" t="shared" si="47" ref="A230:A261">IF(A229&lt;$B$5*$B$6,A229+1,"")</f>
      </c>
      <c r="B230" s="4">
        <f aca="true" t="shared" si="48" ref="B230:B261">IF(A230&lt;=$B$5*$B$6,-PMT($B$4/$B$6,$B$5*$B$6,$B$3,,$B$12),"")</f>
      </c>
      <c r="C230" s="27">
        <f t="shared" si="42"/>
      </c>
      <c r="D230" s="4">
        <f t="shared" si="43"/>
      </c>
      <c r="E230" s="4">
        <f>IF(A230&lt;=$B$5*$B$6,SUM($D$18:D230),"")</f>
      </c>
      <c r="F230" s="4">
        <f t="shared" si="44"/>
      </c>
      <c r="G230" s="4">
        <f t="shared" si="45"/>
      </c>
      <c r="H230" s="4">
        <f t="shared" si="46"/>
      </c>
      <c r="I230" s="4"/>
    </row>
    <row r="231" spans="1:9" ht="12.75">
      <c r="A231" s="9">
        <f t="shared" si="47"/>
      </c>
      <c r="B231" s="4">
        <f t="shared" si="48"/>
      </c>
      <c r="C231" s="27">
        <f t="shared" si="42"/>
      </c>
      <c r="D231" s="4">
        <f t="shared" si="43"/>
      </c>
      <c r="E231" s="4">
        <f>IF(A231&lt;=$B$5*$B$6,SUM($D$18:D231),"")</f>
      </c>
      <c r="F231" s="4">
        <f t="shared" si="44"/>
      </c>
      <c r="G231" s="4">
        <f t="shared" si="45"/>
      </c>
      <c r="H231" s="4">
        <f t="shared" si="46"/>
      </c>
      <c r="I231" s="4"/>
    </row>
    <row r="232" spans="1:9" ht="12.75">
      <c r="A232" s="9">
        <f t="shared" si="47"/>
      </c>
      <c r="B232" s="4">
        <f t="shared" si="48"/>
      </c>
      <c r="C232" s="27">
        <f t="shared" si="42"/>
      </c>
      <c r="D232" s="4">
        <f t="shared" si="43"/>
      </c>
      <c r="E232" s="4">
        <f>IF(A232&lt;=$B$5*$B$6,SUM($D$18:D232),"")</f>
      </c>
      <c r="F232" s="4">
        <f t="shared" si="44"/>
      </c>
      <c r="G232" s="4">
        <f t="shared" si="45"/>
      </c>
      <c r="H232" s="4">
        <f t="shared" si="46"/>
      </c>
      <c r="I232" s="4"/>
    </row>
    <row r="233" spans="1:9" ht="12.75">
      <c r="A233" s="9">
        <f t="shared" si="47"/>
      </c>
      <c r="B233" s="4">
        <f t="shared" si="48"/>
      </c>
      <c r="C233" s="27">
        <f t="shared" si="42"/>
      </c>
      <c r="D233" s="4">
        <f t="shared" si="43"/>
      </c>
      <c r="E233" s="4">
        <f>IF(A233&lt;=$B$5*$B$6,SUM($D$18:D233),"")</f>
      </c>
      <c r="F233" s="4">
        <f t="shared" si="44"/>
      </c>
      <c r="G233" s="4">
        <f t="shared" si="45"/>
      </c>
      <c r="H233" s="4">
        <f t="shared" si="46"/>
      </c>
      <c r="I233" s="4"/>
    </row>
    <row r="234" spans="1:9" ht="12.75">
      <c r="A234" s="9">
        <f t="shared" si="47"/>
      </c>
      <c r="B234" s="4">
        <f t="shared" si="48"/>
      </c>
      <c r="C234" s="27">
        <f t="shared" si="42"/>
      </c>
      <c r="D234" s="4">
        <f t="shared" si="43"/>
      </c>
      <c r="E234" s="4">
        <f>IF(A234&lt;=$B$5*$B$6,SUM($D$18:D234),"")</f>
      </c>
      <c r="F234" s="4">
        <f t="shared" si="44"/>
      </c>
      <c r="G234" s="4">
        <f t="shared" si="45"/>
      </c>
      <c r="H234" s="4">
        <f t="shared" si="46"/>
      </c>
      <c r="I234" s="4"/>
    </row>
    <row r="235" spans="1:9" ht="12.75">
      <c r="A235" s="9">
        <f t="shared" si="47"/>
      </c>
      <c r="B235" s="4">
        <f t="shared" si="48"/>
      </c>
      <c r="C235" s="27">
        <f t="shared" si="42"/>
      </c>
      <c r="D235" s="4">
        <f t="shared" si="43"/>
      </c>
      <c r="E235" s="4">
        <f>IF(A235&lt;=$B$5*$B$6,SUM($D$18:D235),"")</f>
      </c>
      <c r="F235" s="4">
        <f t="shared" si="44"/>
      </c>
      <c r="G235" s="4">
        <f t="shared" si="45"/>
      </c>
      <c r="H235" s="4">
        <f t="shared" si="46"/>
      </c>
      <c r="I235" s="4"/>
    </row>
    <row r="236" spans="1:9" ht="12.75">
      <c r="A236" s="9">
        <f t="shared" si="47"/>
      </c>
      <c r="B236" s="4">
        <f t="shared" si="48"/>
      </c>
      <c r="C236" s="27">
        <f t="shared" si="42"/>
      </c>
      <c r="D236" s="4">
        <f t="shared" si="43"/>
      </c>
      <c r="E236" s="4">
        <f>IF(A236&lt;=$B$5*$B$6,SUM($D$18:D236),"")</f>
      </c>
      <c r="F236" s="4">
        <f t="shared" si="44"/>
      </c>
      <c r="G236" s="4">
        <f t="shared" si="45"/>
      </c>
      <c r="H236" s="4">
        <f t="shared" si="46"/>
      </c>
      <c r="I236" s="4"/>
    </row>
    <row r="237" spans="1:9" ht="12.75">
      <c r="A237" s="9">
        <f t="shared" si="47"/>
      </c>
      <c r="B237" s="4">
        <f t="shared" si="48"/>
      </c>
      <c r="C237" s="27">
        <f t="shared" si="42"/>
      </c>
      <c r="D237" s="4">
        <f t="shared" si="43"/>
      </c>
      <c r="E237" s="4">
        <f>IF(A237&lt;=$B$5*$B$6,SUM($D$18:D237),"")</f>
      </c>
      <c r="F237" s="4">
        <f t="shared" si="44"/>
      </c>
      <c r="G237" s="4">
        <f t="shared" si="45"/>
      </c>
      <c r="H237" s="4">
        <f t="shared" si="46"/>
      </c>
      <c r="I237" s="4"/>
    </row>
    <row r="238" spans="1:9" ht="12.75">
      <c r="A238" s="9">
        <f t="shared" si="47"/>
      </c>
      <c r="B238" s="4">
        <f t="shared" si="48"/>
      </c>
      <c r="C238" s="27">
        <f t="shared" si="42"/>
      </c>
      <c r="D238" s="4">
        <f t="shared" si="43"/>
      </c>
      <c r="E238" s="4">
        <f>IF(A238&lt;=$B$5*$B$6,SUM($D$18:D238),"")</f>
      </c>
      <c r="F238" s="4">
        <f t="shared" si="44"/>
      </c>
      <c r="G238" s="4">
        <f t="shared" si="45"/>
      </c>
      <c r="H238" s="4">
        <f t="shared" si="46"/>
      </c>
      <c r="I238" s="4"/>
    </row>
    <row r="239" spans="1:9" ht="12.75">
      <c r="A239" s="9">
        <f t="shared" si="47"/>
      </c>
      <c r="B239" s="4">
        <f t="shared" si="48"/>
      </c>
      <c r="C239" s="27">
        <f t="shared" si="42"/>
      </c>
      <c r="D239" s="4">
        <f t="shared" si="43"/>
      </c>
      <c r="E239" s="4">
        <f>IF(A239&lt;=$B$5*$B$6,SUM($D$18:D239),"")</f>
      </c>
      <c r="F239" s="4">
        <f t="shared" si="44"/>
      </c>
      <c r="G239" s="4">
        <f t="shared" si="45"/>
      </c>
      <c r="H239" s="4">
        <f t="shared" si="46"/>
      </c>
      <c r="I239" s="4"/>
    </row>
    <row r="240" spans="1:9" ht="12.75">
      <c r="A240" s="9">
        <f t="shared" si="47"/>
      </c>
      <c r="B240" s="4">
        <f t="shared" si="48"/>
      </c>
      <c r="C240" s="27">
        <f t="shared" si="42"/>
      </c>
      <c r="D240" s="4">
        <f t="shared" si="43"/>
      </c>
      <c r="E240" s="4">
        <f>IF(A240&lt;=$B$5*$B$6,SUM($D$18:D240),"")</f>
      </c>
      <c r="F240" s="4">
        <f t="shared" si="44"/>
      </c>
      <c r="G240" s="4">
        <f t="shared" si="45"/>
      </c>
      <c r="H240" s="4">
        <f t="shared" si="46"/>
      </c>
      <c r="I240" s="4"/>
    </row>
    <row r="241" spans="1:9" ht="12.75">
      <c r="A241" s="9">
        <f t="shared" si="47"/>
      </c>
      <c r="B241" s="4">
        <f t="shared" si="48"/>
      </c>
      <c r="C241" s="27">
        <f t="shared" si="42"/>
      </c>
      <c r="D241" s="4">
        <f t="shared" si="43"/>
      </c>
      <c r="E241" s="4">
        <f>IF(A241&lt;=$B$5*$B$6,SUM($D$18:D241),"")</f>
      </c>
      <c r="F241" s="4">
        <f t="shared" si="44"/>
      </c>
      <c r="G241" s="4">
        <f t="shared" si="45"/>
      </c>
      <c r="H241" s="4">
        <f t="shared" si="46"/>
      </c>
      <c r="I241" s="4"/>
    </row>
    <row r="242" spans="1:9" ht="12.75">
      <c r="A242" s="9">
        <f t="shared" si="47"/>
      </c>
      <c r="B242" s="4">
        <f t="shared" si="48"/>
      </c>
      <c r="C242" s="27">
        <f t="shared" si="42"/>
      </c>
      <c r="D242" s="4">
        <f t="shared" si="43"/>
      </c>
      <c r="E242" s="4">
        <f>IF(A242&lt;=$B$5*$B$6,SUM($D$18:D242),"")</f>
      </c>
      <c r="F242" s="4">
        <f t="shared" si="44"/>
      </c>
      <c r="G242" s="4">
        <f t="shared" si="45"/>
      </c>
      <c r="H242" s="4">
        <f t="shared" si="46"/>
      </c>
      <c r="I242" s="4"/>
    </row>
    <row r="243" spans="1:9" ht="12.75">
      <c r="A243" s="9">
        <f t="shared" si="47"/>
      </c>
      <c r="B243" s="4">
        <f t="shared" si="48"/>
      </c>
      <c r="C243" s="27">
        <f t="shared" si="42"/>
      </c>
      <c r="D243" s="4">
        <f t="shared" si="43"/>
      </c>
      <c r="E243" s="4">
        <f>IF(A243&lt;=$B$5*$B$6,SUM($D$18:D243),"")</f>
      </c>
      <c r="F243" s="4">
        <f t="shared" si="44"/>
      </c>
      <c r="G243" s="4">
        <f t="shared" si="45"/>
      </c>
      <c r="H243" s="4">
        <f t="shared" si="46"/>
      </c>
      <c r="I243" s="4"/>
    </row>
    <row r="244" spans="1:9" ht="12.75">
      <c r="A244" s="9">
        <f t="shared" si="47"/>
      </c>
      <c r="B244" s="4">
        <f t="shared" si="48"/>
      </c>
      <c r="C244" s="27">
        <f t="shared" si="42"/>
      </c>
      <c r="D244" s="4">
        <f t="shared" si="43"/>
      </c>
      <c r="E244" s="4">
        <f>IF(A244&lt;=$B$5*$B$6,SUM($D$18:D244),"")</f>
      </c>
      <c r="F244" s="4">
        <f t="shared" si="44"/>
      </c>
      <c r="G244" s="4">
        <f t="shared" si="45"/>
      </c>
      <c r="H244" s="4">
        <f t="shared" si="46"/>
      </c>
      <c r="I244" s="4"/>
    </row>
    <row r="245" spans="1:9" ht="12.75">
      <c r="A245" s="9">
        <f t="shared" si="47"/>
      </c>
      <c r="B245" s="4">
        <f t="shared" si="48"/>
      </c>
      <c r="C245" s="27">
        <f t="shared" si="42"/>
      </c>
      <c r="D245" s="4">
        <f t="shared" si="43"/>
      </c>
      <c r="E245" s="4">
        <f>IF(A245&lt;=$B$5*$B$6,SUM($D$18:D245),"")</f>
      </c>
      <c r="F245" s="4">
        <f t="shared" si="44"/>
      </c>
      <c r="G245" s="4">
        <f t="shared" si="45"/>
      </c>
      <c r="H245" s="4">
        <f t="shared" si="46"/>
      </c>
      <c r="I245" s="4"/>
    </row>
    <row r="246" spans="1:9" ht="12.75">
      <c r="A246" s="9">
        <f t="shared" si="47"/>
      </c>
      <c r="B246" s="4">
        <f t="shared" si="48"/>
      </c>
      <c r="C246" s="27">
        <f t="shared" si="42"/>
      </c>
      <c r="D246" s="4">
        <f t="shared" si="43"/>
      </c>
      <c r="E246" s="4">
        <f>IF(A246&lt;=$B$5*$B$6,SUM($D$18:D246),"")</f>
      </c>
      <c r="F246" s="4">
        <f t="shared" si="44"/>
      </c>
      <c r="G246" s="4">
        <f t="shared" si="45"/>
      </c>
      <c r="H246" s="4">
        <f t="shared" si="46"/>
      </c>
      <c r="I246" s="4"/>
    </row>
    <row r="247" spans="1:9" ht="12.75">
      <c r="A247" s="9">
        <f t="shared" si="47"/>
      </c>
      <c r="B247" s="4">
        <f t="shared" si="48"/>
      </c>
      <c r="C247" s="27">
        <f t="shared" si="42"/>
      </c>
      <c r="D247" s="4">
        <f t="shared" si="43"/>
      </c>
      <c r="E247" s="4">
        <f>IF(A247&lt;=$B$5*$B$6,SUM($D$18:D247),"")</f>
      </c>
      <c r="F247" s="4">
        <f t="shared" si="44"/>
      </c>
      <c r="G247" s="4">
        <f t="shared" si="45"/>
      </c>
      <c r="H247" s="4">
        <f t="shared" si="46"/>
      </c>
      <c r="I247" s="4"/>
    </row>
    <row r="248" spans="1:9" ht="12.75">
      <c r="A248" s="9">
        <f t="shared" si="47"/>
      </c>
      <c r="B248" s="4">
        <f t="shared" si="48"/>
      </c>
      <c r="C248" s="27">
        <f t="shared" si="42"/>
      </c>
      <c r="D248" s="4">
        <f t="shared" si="43"/>
      </c>
      <c r="E248" s="4">
        <f>IF(A248&lt;=$B$5*$B$6,SUM($D$18:D248),"")</f>
      </c>
      <c r="F248" s="4">
        <f t="shared" si="44"/>
      </c>
      <c r="G248" s="4">
        <f t="shared" si="45"/>
      </c>
      <c r="H248" s="4">
        <f t="shared" si="46"/>
      </c>
      <c r="I248" s="4"/>
    </row>
    <row r="249" spans="1:9" ht="12.75">
      <c r="A249" s="9">
        <f t="shared" si="47"/>
      </c>
      <c r="B249" s="4">
        <f t="shared" si="48"/>
      </c>
      <c r="C249" s="27">
        <f t="shared" si="42"/>
      </c>
      <c r="D249" s="4">
        <f t="shared" si="43"/>
      </c>
      <c r="E249" s="4">
        <f>IF(A249&lt;=$B$5*$B$6,SUM($D$18:D249),"")</f>
      </c>
      <c r="F249" s="4">
        <f t="shared" si="44"/>
      </c>
      <c r="G249" s="4">
        <f t="shared" si="45"/>
      </c>
      <c r="H249" s="4">
        <f t="shared" si="46"/>
      </c>
      <c r="I249" s="4"/>
    </row>
    <row r="250" spans="1:9" ht="12.75">
      <c r="A250" s="9">
        <f t="shared" si="47"/>
      </c>
      <c r="B250" s="4">
        <f t="shared" si="48"/>
      </c>
      <c r="C250" s="27">
        <f t="shared" si="42"/>
      </c>
      <c r="D250" s="4">
        <f t="shared" si="43"/>
      </c>
      <c r="E250" s="4">
        <f>IF(A250&lt;=$B$5*$B$6,SUM($D$18:D250),"")</f>
      </c>
      <c r="F250" s="4">
        <f t="shared" si="44"/>
      </c>
      <c r="G250" s="4">
        <f t="shared" si="45"/>
      </c>
      <c r="H250" s="4">
        <f t="shared" si="46"/>
      </c>
      <c r="I250" s="4"/>
    </row>
    <row r="251" spans="1:9" ht="12.75">
      <c r="A251" s="9">
        <f t="shared" si="47"/>
      </c>
      <c r="B251" s="4">
        <f t="shared" si="48"/>
      </c>
      <c r="C251" s="27">
        <f t="shared" si="42"/>
      </c>
      <c r="D251" s="4">
        <f t="shared" si="43"/>
      </c>
      <c r="E251" s="4">
        <f>IF(A251&lt;=$B$5*$B$6,SUM($D$18:D251),"")</f>
      </c>
      <c r="F251" s="4">
        <f t="shared" si="44"/>
      </c>
      <c r="G251" s="4">
        <f t="shared" si="45"/>
      </c>
      <c r="H251" s="4">
        <f t="shared" si="46"/>
      </c>
      <c r="I251" s="4"/>
    </row>
    <row r="252" spans="1:9" ht="12.75">
      <c r="A252" s="9">
        <f t="shared" si="47"/>
      </c>
      <c r="B252" s="4">
        <f t="shared" si="48"/>
      </c>
      <c r="C252" s="27">
        <f t="shared" si="42"/>
      </c>
      <c r="D252" s="4">
        <f t="shared" si="43"/>
      </c>
      <c r="E252" s="4">
        <f>IF(A252&lt;=$B$5*$B$6,SUM($D$18:D252),"")</f>
      </c>
      <c r="F252" s="4">
        <f t="shared" si="44"/>
      </c>
      <c r="G252" s="4">
        <f t="shared" si="45"/>
      </c>
      <c r="H252" s="4">
        <f t="shared" si="46"/>
      </c>
      <c r="I252" s="4"/>
    </row>
    <row r="253" spans="1:9" ht="12.75">
      <c r="A253" s="9">
        <f t="shared" si="47"/>
      </c>
      <c r="B253" s="4">
        <f t="shared" si="48"/>
      </c>
      <c r="C253" s="27">
        <f t="shared" si="42"/>
      </c>
      <c r="D253" s="4">
        <f t="shared" si="43"/>
      </c>
      <c r="E253" s="4">
        <f>IF(A253&lt;=$B$5*$B$6,SUM($D$18:D253),"")</f>
      </c>
      <c r="F253" s="4">
        <f t="shared" si="44"/>
      </c>
      <c r="G253" s="4">
        <f t="shared" si="45"/>
      </c>
      <c r="H253" s="4">
        <f t="shared" si="46"/>
      </c>
      <c r="I253" s="4"/>
    </row>
    <row r="254" spans="1:9" ht="12.75">
      <c r="A254" s="9">
        <f t="shared" si="47"/>
      </c>
      <c r="B254" s="4">
        <f t="shared" si="48"/>
      </c>
      <c r="C254" s="27">
        <f t="shared" si="42"/>
      </c>
      <c r="D254" s="4">
        <f t="shared" si="43"/>
      </c>
      <c r="E254" s="4">
        <f>IF(A254&lt;=$B$5*$B$6,SUM($D$18:D254),"")</f>
      </c>
      <c r="F254" s="4">
        <f t="shared" si="44"/>
      </c>
      <c r="G254" s="4">
        <f t="shared" si="45"/>
      </c>
      <c r="H254" s="4">
        <f t="shared" si="46"/>
      </c>
      <c r="I254" s="4"/>
    </row>
    <row r="255" spans="1:9" ht="12.75">
      <c r="A255" s="9">
        <f t="shared" si="47"/>
      </c>
      <c r="B255" s="4">
        <f t="shared" si="48"/>
      </c>
      <c r="C255" s="27">
        <f t="shared" si="42"/>
      </c>
      <c r="D255" s="4">
        <f t="shared" si="43"/>
      </c>
      <c r="E255" s="4">
        <f>IF(A255&lt;=$B$5*$B$6,SUM($D$18:D255),"")</f>
      </c>
      <c r="F255" s="4">
        <f t="shared" si="44"/>
      </c>
      <c r="G255" s="4">
        <f t="shared" si="45"/>
      </c>
      <c r="H255" s="4">
        <f t="shared" si="46"/>
      </c>
      <c r="I255" s="4"/>
    </row>
    <row r="256" spans="1:9" ht="12.75">
      <c r="A256" s="9">
        <f t="shared" si="47"/>
      </c>
      <c r="B256" s="4">
        <f t="shared" si="48"/>
      </c>
      <c r="C256" s="27">
        <f t="shared" si="42"/>
      </c>
      <c r="D256" s="4">
        <f t="shared" si="43"/>
      </c>
      <c r="E256" s="4">
        <f>IF(A256&lt;=$B$5*$B$6,SUM($D$18:D256),"")</f>
      </c>
      <c r="F256" s="4">
        <f t="shared" si="44"/>
      </c>
      <c r="G256" s="4">
        <f t="shared" si="45"/>
      </c>
      <c r="H256" s="4">
        <f t="shared" si="46"/>
      </c>
      <c r="I256" s="4"/>
    </row>
    <row r="257" spans="1:9" ht="12.75">
      <c r="A257" s="9">
        <f t="shared" si="47"/>
      </c>
      <c r="B257" s="4">
        <f t="shared" si="48"/>
      </c>
      <c r="C257" s="27">
        <f t="shared" si="42"/>
      </c>
      <c r="D257" s="4">
        <f t="shared" si="43"/>
      </c>
      <c r="E257" s="4">
        <f>IF(A257&lt;=$B$5*$B$6,SUM($D$18:D257),"")</f>
      </c>
      <c r="F257" s="4">
        <f t="shared" si="44"/>
      </c>
      <c r="G257" s="4">
        <f t="shared" si="45"/>
      </c>
      <c r="H257" s="4">
        <f t="shared" si="46"/>
      </c>
      <c r="I257" s="4"/>
    </row>
    <row r="258" spans="1:9" ht="12.75">
      <c r="A258" s="9">
        <f t="shared" si="47"/>
      </c>
      <c r="B258" s="4">
        <f t="shared" si="48"/>
      </c>
      <c r="C258" s="27">
        <f t="shared" si="42"/>
      </c>
      <c r="D258" s="4">
        <f t="shared" si="43"/>
      </c>
      <c r="E258" s="4">
        <f>IF(A258&lt;=$B$5*$B$6,SUM($D$18:D258),"")</f>
      </c>
      <c r="F258" s="4">
        <f t="shared" si="44"/>
      </c>
      <c r="G258" s="4">
        <f t="shared" si="45"/>
      </c>
      <c r="H258" s="4">
        <f t="shared" si="46"/>
      </c>
      <c r="I258" s="4"/>
    </row>
    <row r="259" spans="1:9" ht="12.75">
      <c r="A259" s="9">
        <f t="shared" si="47"/>
      </c>
      <c r="B259" s="4">
        <f t="shared" si="48"/>
      </c>
      <c r="C259" s="27">
        <f t="shared" si="42"/>
      </c>
      <c r="D259" s="4">
        <f t="shared" si="43"/>
      </c>
      <c r="E259" s="4">
        <f>IF(A259&lt;=$B$5*$B$6,SUM($D$18:D259),"")</f>
      </c>
      <c r="F259" s="4">
        <f t="shared" si="44"/>
      </c>
      <c r="G259" s="4">
        <f t="shared" si="45"/>
      </c>
      <c r="H259" s="4">
        <f t="shared" si="46"/>
      </c>
      <c r="I259" s="4"/>
    </row>
    <row r="260" spans="1:9" ht="12.75">
      <c r="A260" s="9">
        <f t="shared" si="47"/>
      </c>
      <c r="B260" s="4">
        <f t="shared" si="48"/>
      </c>
      <c r="C260" s="27">
        <f t="shared" si="42"/>
      </c>
      <c r="D260" s="4">
        <f t="shared" si="43"/>
      </c>
      <c r="E260" s="4">
        <f>IF(A260&lt;=$B$5*$B$6,SUM($D$18:D260),"")</f>
      </c>
      <c r="F260" s="4">
        <f t="shared" si="44"/>
      </c>
      <c r="G260" s="4">
        <f t="shared" si="45"/>
      </c>
      <c r="H260" s="4">
        <f t="shared" si="46"/>
      </c>
      <c r="I260" s="4"/>
    </row>
    <row r="261" spans="1:9" ht="12.75">
      <c r="A261" s="9">
        <f t="shared" si="47"/>
      </c>
      <c r="B261" s="4">
        <f t="shared" si="48"/>
      </c>
      <c r="C261" s="27">
        <f t="shared" si="42"/>
      </c>
      <c r="D261" s="4">
        <f t="shared" si="43"/>
      </c>
      <c r="E261" s="4">
        <f>IF(A261&lt;=$B$5*$B$6,SUM($D$18:D261),"")</f>
      </c>
      <c r="F261" s="4">
        <f t="shared" si="44"/>
      </c>
      <c r="G261" s="4">
        <f t="shared" si="45"/>
      </c>
      <c r="H261" s="4">
        <f t="shared" si="46"/>
      </c>
      <c r="I261" s="4"/>
    </row>
    <row r="262" spans="1:9" ht="12.75">
      <c r="A262" s="9">
        <f aca="true" t="shared" si="49" ref="A262:A325">IF(A261&lt;$B$5*$B$6,A261+1,"")</f>
      </c>
      <c r="B262" s="4">
        <f aca="true" t="shared" si="50" ref="B262:B268">IF(A262&lt;=$B$5*$B$6,-PMT($B$4/$B$6,$B$5*$B$6,$B$3,,$B$12),"")</f>
      </c>
      <c r="C262" s="27">
        <f aca="true" t="shared" si="51" ref="C262:C268">IF(A262&lt;=$B$5*$B$6,-IPMT($B$4/$B$6,A262,$B$5*$B$6,$B$3,,$B$12),"")</f>
      </c>
      <c r="D262" s="4">
        <f aca="true" t="shared" si="52" ref="D262:D268">IF(A262&lt;=$B$5*$B$6,-PPMT($B$4/$B$6,A262,$B$5*$B$6,$B$3,,$B$12),"")</f>
      </c>
      <c r="E262" s="4">
        <f>IF(A262&lt;=$B$5*$B$6,SUM($D$18:D262),"")</f>
      </c>
      <c r="F262" s="4">
        <f aca="true" t="shared" si="53" ref="F262:F268">IF(A262&lt;=$B$5*$B$6,$B$3-E262,"")</f>
      </c>
      <c r="G262" s="4">
        <f aca="true" t="shared" si="54" ref="G262:G268">IF(F262="","",$B$11*F262)</f>
      </c>
      <c r="H262" s="4">
        <f aca="true" t="shared" si="55" ref="H262:H268">IF(G262="","",F262+G262)</f>
      </c>
      <c r="I262" s="4"/>
    </row>
    <row r="263" spans="1:9" ht="12.75">
      <c r="A263" s="9">
        <f t="shared" si="49"/>
      </c>
      <c r="B263" s="4">
        <f t="shared" si="50"/>
      </c>
      <c r="C263" s="27">
        <f t="shared" si="51"/>
      </c>
      <c r="D263" s="4">
        <f t="shared" si="52"/>
      </c>
      <c r="E263" s="4">
        <f>IF(A263&lt;=$B$5*$B$6,SUM($D$18:D263),"")</f>
      </c>
      <c r="F263" s="4">
        <f t="shared" si="53"/>
      </c>
      <c r="G263" s="4">
        <f t="shared" si="54"/>
      </c>
      <c r="H263" s="4">
        <f t="shared" si="55"/>
      </c>
      <c r="I263" s="4"/>
    </row>
    <row r="264" spans="1:9" ht="12.75">
      <c r="A264" s="9">
        <f t="shared" si="49"/>
      </c>
      <c r="B264" s="4">
        <f t="shared" si="50"/>
      </c>
      <c r="C264" s="27">
        <f t="shared" si="51"/>
      </c>
      <c r="D264" s="4">
        <f t="shared" si="52"/>
      </c>
      <c r="E264" s="4">
        <f>IF(A264&lt;=$B$5*$B$6,SUM($D$18:D264),"")</f>
      </c>
      <c r="F264" s="4">
        <f t="shared" si="53"/>
      </c>
      <c r="G264" s="4">
        <f t="shared" si="54"/>
      </c>
      <c r="H264" s="4">
        <f t="shared" si="55"/>
      </c>
      <c r="I264" s="4"/>
    </row>
    <row r="265" spans="1:9" ht="12.75">
      <c r="A265" s="9">
        <f t="shared" si="49"/>
      </c>
      <c r="B265" s="4">
        <f t="shared" si="50"/>
      </c>
      <c r="C265" s="27">
        <f t="shared" si="51"/>
      </c>
      <c r="D265" s="4">
        <f t="shared" si="52"/>
      </c>
      <c r="E265" s="4">
        <f>IF(A265&lt;=$B$5*$B$6,SUM($D$18:D265),"")</f>
      </c>
      <c r="F265" s="4">
        <f t="shared" si="53"/>
      </c>
      <c r="G265" s="4">
        <f t="shared" si="54"/>
      </c>
      <c r="H265" s="4">
        <f t="shared" si="55"/>
      </c>
      <c r="I265" s="4"/>
    </row>
    <row r="266" spans="1:9" ht="12.75">
      <c r="A266" s="9">
        <f t="shared" si="49"/>
      </c>
      <c r="B266" s="4">
        <f t="shared" si="50"/>
      </c>
      <c r="C266" s="27">
        <f t="shared" si="51"/>
      </c>
      <c r="D266" s="4">
        <f t="shared" si="52"/>
      </c>
      <c r="E266" s="4">
        <f>IF(A266&lt;=$B$5*$B$6,SUM($D$18:D266),"")</f>
      </c>
      <c r="F266" s="4">
        <f t="shared" si="53"/>
      </c>
      <c r="G266" s="4">
        <f t="shared" si="54"/>
      </c>
      <c r="H266" s="4">
        <f t="shared" si="55"/>
      </c>
      <c r="I266" s="4"/>
    </row>
    <row r="267" spans="1:9" ht="12.75">
      <c r="A267" s="9">
        <f t="shared" si="49"/>
      </c>
      <c r="B267" s="4">
        <f t="shared" si="50"/>
      </c>
      <c r="C267" s="27">
        <f t="shared" si="51"/>
      </c>
      <c r="D267" s="4">
        <f t="shared" si="52"/>
      </c>
      <c r="E267" s="4">
        <f>IF(A267&lt;=$B$5*$B$6,SUM($D$18:D267),"")</f>
      </c>
      <c r="F267" s="4">
        <f t="shared" si="53"/>
      </c>
      <c r="G267" s="4">
        <f t="shared" si="54"/>
      </c>
      <c r="H267" s="4">
        <f t="shared" si="55"/>
      </c>
      <c r="I267" s="4"/>
    </row>
    <row r="268" spans="1:9" ht="12.75">
      <c r="A268" s="9">
        <f t="shared" si="49"/>
      </c>
      <c r="B268" s="4">
        <f t="shared" si="50"/>
      </c>
      <c r="C268" s="27">
        <f t="shared" si="51"/>
      </c>
      <c r="D268" s="4">
        <f t="shared" si="52"/>
      </c>
      <c r="E268" s="4">
        <f>IF(A268&lt;=$B$5*$B$6,SUM($D$18:D268),"")</f>
      </c>
      <c r="F268" s="4">
        <f t="shared" si="53"/>
      </c>
      <c r="G268" s="4">
        <f t="shared" si="54"/>
      </c>
      <c r="H268" s="4">
        <f t="shared" si="55"/>
      </c>
      <c r="I268" s="4"/>
    </row>
    <row r="269" spans="1:8" ht="12.75">
      <c r="A269" s="9">
        <f t="shared" si="49"/>
      </c>
      <c r="B269" s="4">
        <f aca="true" t="shared" si="56" ref="B269:B275">IF(A269&lt;=$B$5*$B$6,-PMT($B$4/$B$6,$B$5*$B$6,$B$3,,$B$12),"")</f>
      </c>
      <c r="C269" s="27">
        <f aca="true" t="shared" si="57" ref="C269:C275">IF(A269&lt;=$B$5*$B$6,-IPMT($B$4/$B$6,A269,$B$5*$B$6,$B$3,,$B$12),"")</f>
      </c>
      <c r="D269" s="4">
        <f aca="true" t="shared" si="58" ref="D269:D275">IF(A269&lt;=$B$5*$B$6,-PPMT($B$4/$B$6,A269,$B$5*$B$6,$B$3,,$B$12),"")</f>
      </c>
      <c r="E269" s="4">
        <f>IF(A269&lt;=$B$5*$B$6,SUM($D$18:D269),"")</f>
      </c>
      <c r="F269" s="4">
        <f aca="true" t="shared" si="59" ref="F269:F275">IF(A269&lt;=$B$5*$B$6,$B$3-E269,"")</f>
      </c>
      <c r="G269" s="4">
        <f aca="true" t="shared" si="60" ref="G269:G275">IF(F269="","",$B$11*F269)</f>
      </c>
      <c r="H269" s="4">
        <f aca="true" t="shared" si="61" ref="H269:H275">IF(G269="","",F269+G269)</f>
      </c>
    </row>
    <row r="270" spans="1:8" ht="12.75">
      <c r="A270" s="9">
        <f t="shared" si="49"/>
      </c>
      <c r="B270" s="4">
        <f t="shared" si="56"/>
      </c>
      <c r="C270" s="27">
        <f t="shared" si="57"/>
      </c>
      <c r="D270" s="4">
        <f t="shared" si="58"/>
      </c>
      <c r="E270" s="4">
        <f>IF(A270&lt;=$B$5*$B$6,SUM($D$18:D270),"")</f>
      </c>
      <c r="F270" s="4">
        <f t="shared" si="59"/>
      </c>
      <c r="G270" s="4">
        <f t="shared" si="60"/>
      </c>
      <c r="H270" s="4">
        <f t="shared" si="61"/>
      </c>
    </row>
    <row r="271" spans="1:8" ht="12.75">
      <c r="A271" s="9">
        <f t="shared" si="49"/>
      </c>
      <c r="B271" s="4">
        <f t="shared" si="56"/>
      </c>
      <c r="C271" s="27">
        <f t="shared" si="57"/>
      </c>
      <c r="D271" s="4">
        <f t="shared" si="58"/>
      </c>
      <c r="E271" s="4">
        <f>IF(A271&lt;=$B$5*$B$6,SUM($D$18:D271),"")</f>
      </c>
      <c r="F271" s="4">
        <f t="shared" si="59"/>
      </c>
      <c r="G271" s="4">
        <f t="shared" si="60"/>
      </c>
      <c r="H271" s="4">
        <f t="shared" si="61"/>
      </c>
    </row>
    <row r="272" spans="1:8" ht="12.75">
      <c r="A272" s="9">
        <f t="shared" si="49"/>
      </c>
      <c r="B272" s="4">
        <f t="shared" si="56"/>
      </c>
      <c r="C272" s="27">
        <f t="shared" si="57"/>
      </c>
      <c r="D272" s="4">
        <f t="shared" si="58"/>
      </c>
      <c r="E272" s="4">
        <f>IF(A272&lt;=$B$5*$B$6,SUM($D$18:D272),"")</f>
      </c>
      <c r="F272" s="4">
        <f t="shared" si="59"/>
      </c>
      <c r="G272" s="4">
        <f t="shared" si="60"/>
      </c>
      <c r="H272" s="4">
        <f t="shared" si="61"/>
      </c>
    </row>
    <row r="273" spans="1:8" ht="12.75">
      <c r="A273" s="9">
        <f t="shared" si="49"/>
      </c>
      <c r="B273" s="4">
        <f t="shared" si="56"/>
      </c>
      <c r="C273" s="27">
        <f t="shared" si="57"/>
      </c>
      <c r="D273" s="4">
        <f t="shared" si="58"/>
      </c>
      <c r="E273" s="4">
        <f>IF(A273&lt;=$B$5*$B$6,SUM($D$18:D273),"")</f>
      </c>
      <c r="F273" s="4">
        <f t="shared" si="59"/>
      </c>
      <c r="G273" s="4">
        <f t="shared" si="60"/>
      </c>
      <c r="H273" s="4">
        <f t="shared" si="61"/>
      </c>
    </row>
    <row r="274" spans="1:8" ht="12.75">
      <c r="A274" s="9">
        <f t="shared" si="49"/>
      </c>
      <c r="B274" s="4">
        <f t="shared" si="56"/>
      </c>
      <c r="C274" s="27">
        <f t="shared" si="57"/>
      </c>
      <c r="D274" s="4">
        <f t="shared" si="58"/>
      </c>
      <c r="E274" s="4">
        <f>IF(A274&lt;=$B$5*$B$6,SUM($D$18:D274),"")</f>
      </c>
      <c r="F274" s="4">
        <f t="shared" si="59"/>
      </c>
      <c r="G274" s="4">
        <f t="shared" si="60"/>
      </c>
      <c r="H274" s="4">
        <f t="shared" si="61"/>
      </c>
    </row>
    <row r="275" spans="1:8" ht="12.75">
      <c r="A275" s="9">
        <f t="shared" si="49"/>
      </c>
      <c r="B275" s="4">
        <f t="shared" si="56"/>
      </c>
      <c r="C275" s="27">
        <f t="shared" si="57"/>
      </c>
      <c r="D275" s="4">
        <f t="shared" si="58"/>
      </c>
      <c r="E275" s="4">
        <f>IF(A275&lt;=$B$5*$B$6,SUM($D$18:D275),"")</f>
      </c>
      <c r="F275" s="4">
        <f t="shared" si="59"/>
      </c>
      <c r="G275" s="4">
        <f t="shared" si="60"/>
      </c>
      <c r="H275" s="4">
        <f t="shared" si="61"/>
      </c>
    </row>
    <row r="276" spans="1:8" ht="12.75">
      <c r="A276" s="9">
        <f t="shared" si="49"/>
      </c>
      <c r="B276" s="4">
        <f aca="true" t="shared" si="62" ref="B276:B339">IF(A276&lt;=$B$5*$B$6,-PMT($B$4/$B$6,$B$5*$B$6,$B$3,,$B$12),"")</f>
      </c>
      <c r="C276" s="27">
        <f aca="true" t="shared" si="63" ref="C276:C339">IF(A276&lt;=$B$5*$B$6,-IPMT($B$4/$B$6,A276,$B$5*$B$6,$B$3,,$B$12),"")</f>
      </c>
      <c r="D276" s="4">
        <f aca="true" t="shared" si="64" ref="D276:D339">IF(A276&lt;=$B$5*$B$6,-PPMT($B$4/$B$6,A276,$B$5*$B$6,$B$3,,$B$12),"")</f>
      </c>
      <c r="E276" s="4">
        <f>IF(A276&lt;=$B$5*$B$6,SUM($D$18:D276),"")</f>
      </c>
      <c r="F276" s="4">
        <f aca="true" t="shared" si="65" ref="F276:F339">IF(A276&lt;=$B$5*$B$6,$B$3-E276,"")</f>
      </c>
      <c r="G276" s="4">
        <f aca="true" t="shared" si="66" ref="G276:G339">IF(F276="","",$B$11*F276)</f>
      </c>
      <c r="H276" s="4">
        <f aca="true" t="shared" si="67" ref="H276:H339">IF(G276="","",F276+G276)</f>
      </c>
    </row>
    <row r="277" spans="1:8" ht="12.75">
      <c r="A277" s="9">
        <f t="shared" si="49"/>
      </c>
      <c r="B277" s="4">
        <f t="shared" si="62"/>
      </c>
      <c r="C277" s="27">
        <f t="shared" si="63"/>
      </c>
      <c r="D277" s="4">
        <f t="shared" si="64"/>
      </c>
      <c r="E277" s="4">
        <f>IF(A277&lt;=$B$5*$B$6,SUM($D$18:D277),"")</f>
      </c>
      <c r="F277" s="4">
        <f t="shared" si="65"/>
      </c>
      <c r="G277" s="4">
        <f t="shared" si="66"/>
      </c>
      <c r="H277" s="4">
        <f t="shared" si="67"/>
      </c>
    </row>
    <row r="278" spans="1:8" ht="12.75">
      <c r="A278" s="9">
        <f t="shared" si="49"/>
      </c>
      <c r="B278" s="4">
        <f t="shared" si="62"/>
      </c>
      <c r="C278" s="27">
        <f t="shared" si="63"/>
      </c>
      <c r="D278" s="4">
        <f t="shared" si="64"/>
      </c>
      <c r="E278" s="4">
        <f>IF(A278&lt;=$B$5*$B$6,SUM($D$18:D278),"")</f>
      </c>
      <c r="F278" s="4">
        <f t="shared" si="65"/>
      </c>
      <c r="G278" s="4">
        <f t="shared" si="66"/>
      </c>
      <c r="H278" s="4">
        <f t="shared" si="67"/>
      </c>
    </row>
    <row r="279" spans="1:8" ht="12.75">
      <c r="A279" s="9">
        <f t="shared" si="49"/>
      </c>
      <c r="B279" s="4">
        <f t="shared" si="62"/>
      </c>
      <c r="C279" s="27">
        <f t="shared" si="63"/>
      </c>
      <c r="D279" s="4">
        <f t="shared" si="64"/>
      </c>
      <c r="E279" s="4">
        <f>IF(A279&lt;=$B$5*$B$6,SUM($D$18:D279),"")</f>
      </c>
      <c r="F279" s="4">
        <f t="shared" si="65"/>
      </c>
      <c r="G279" s="4">
        <f t="shared" si="66"/>
      </c>
      <c r="H279" s="4">
        <f t="shared" si="67"/>
      </c>
    </row>
    <row r="280" spans="1:8" ht="12.75">
      <c r="A280" s="9">
        <f t="shared" si="49"/>
      </c>
      <c r="B280" s="4">
        <f t="shared" si="62"/>
      </c>
      <c r="C280" s="27">
        <f t="shared" si="63"/>
      </c>
      <c r="D280" s="4">
        <f t="shared" si="64"/>
      </c>
      <c r="E280" s="4">
        <f>IF(A280&lt;=$B$5*$B$6,SUM($D$18:D280),"")</f>
      </c>
      <c r="F280" s="4">
        <f t="shared" si="65"/>
      </c>
      <c r="G280" s="4">
        <f t="shared" si="66"/>
      </c>
      <c r="H280" s="4">
        <f t="shared" si="67"/>
      </c>
    </row>
    <row r="281" spans="1:8" ht="12.75">
      <c r="A281" s="9">
        <f t="shared" si="49"/>
      </c>
      <c r="B281" s="4">
        <f t="shared" si="62"/>
      </c>
      <c r="C281" s="27">
        <f t="shared" si="63"/>
      </c>
      <c r="D281" s="4">
        <f t="shared" si="64"/>
      </c>
      <c r="E281" s="4">
        <f>IF(A281&lt;=$B$5*$B$6,SUM($D$18:D281),"")</f>
      </c>
      <c r="F281" s="4">
        <f t="shared" si="65"/>
      </c>
      <c r="G281" s="4">
        <f t="shared" si="66"/>
      </c>
      <c r="H281" s="4">
        <f t="shared" si="67"/>
      </c>
    </row>
    <row r="282" spans="1:8" ht="12.75">
      <c r="A282" s="9">
        <f t="shared" si="49"/>
      </c>
      <c r="B282" s="4">
        <f t="shared" si="62"/>
      </c>
      <c r="C282" s="27">
        <f t="shared" si="63"/>
      </c>
      <c r="D282" s="4">
        <f t="shared" si="64"/>
      </c>
      <c r="E282" s="4">
        <f>IF(A282&lt;=$B$5*$B$6,SUM($D$18:D282),"")</f>
      </c>
      <c r="F282" s="4">
        <f t="shared" si="65"/>
      </c>
      <c r="G282" s="4">
        <f t="shared" si="66"/>
      </c>
      <c r="H282" s="4">
        <f t="shared" si="67"/>
      </c>
    </row>
    <row r="283" spans="1:8" ht="12.75">
      <c r="A283" s="9">
        <f t="shared" si="49"/>
      </c>
      <c r="B283" s="4">
        <f t="shared" si="62"/>
      </c>
      <c r="C283" s="27">
        <f t="shared" si="63"/>
      </c>
      <c r="D283" s="4">
        <f t="shared" si="64"/>
      </c>
      <c r="E283" s="4">
        <f>IF(A283&lt;=$B$5*$B$6,SUM($D$18:D283),"")</f>
      </c>
      <c r="F283" s="4">
        <f t="shared" si="65"/>
      </c>
      <c r="G283" s="4">
        <f t="shared" si="66"/>
      </c>
      <c r="H283" s="4">
        <f t="shared" si="67"/>
      </c>
    </row>
    <row r="284" spans="1:8" ht="12.75">
      <c r="A284" s="9">
        <f t="shared" si="49"/>
      </c>
      <c r="B284" s="4">
        <f t="shared" si="62"/>
      </c>
      <c r="C284" s="27">
        <f t="shared" si="63"/>
      </c>
      <c r="D284" s="4">
        <f t="shared" si="64"/>
      </c>
      <c r="E284" s="4">
        <f>IF(A284&lt;=$B$5*$B$6,SUM($D$18:D284),"")</f>
      </c>
      <c r="F284" s="4">
        <f t="shared" si="65"/>
      </c>
      <c r="G284" s="4">
        <f t="shared" si="66"/>
      </c>
      <c r="H284" s="4">
        <f t="shared" si="67"/>
      </c>
    </row>
    <row r="285" spans="1:8" ht="12.75">
      <c r="A285" s="9">
        <f t="shared" si="49"/>
      </c>
      <c r="B285" s="4">
        <f t="shared" si="62"/>
      </c>
      <c r="C285" s="27">
        <f t="shared" si="63"/>
      </c>
      <c r="D285" s="4">
        <f t="shared" si="64"/>
      </c>
      <c r="E285" s="4">
        <f>IF(A285&lt;=$B$5*$B$6,SUM($D$18:D285),"")</f>
      </c>
      <c r="F285" s="4">
        <f t="shared" si="65"/>
      </c>
      <c r="G285" s="4">
        <f t="shared" si="66"/>
      </c>
      <c r="H285" s="4">
        <f t="shared" si="67"/>
      </c>
    </row>
    <row r="286" spans="1:8" ht="12.75">
      <c r="A286" s="9">
        <f t="shared" si="49"/>
      </c>
      <c r="B286" s="4">
        <f t="shared" si="62"/>
      </c>
      <c r="C286" s="27">
        <f t="shared" si="63"/>
      </c>
      <c r="D286" s="4">
        <f t="shared" si="64"/>
      </c>
      <c r="E286" s="4">
        <f>IF(A286&lt;=$B$5*$B$6,SUM($D$18:D286),"")</f>
      </c>
      <c r="F286" s="4">
        <f t="shared" si="65"/>
      </c>
      <c r="G286" s="4">
        <f t="shared" si="66"/>
      </c>
      <c r="H286" s="4">
        <f t="shared" si="67"/>
      </c>
    </row>
    <row r="287" spans="1:8" ht="12.75">
      <c r="A287" s="9">
        <f t="shared" si="49"/>
      </c>
      <c r="B287" s="4">
        <f t="shared" si="62"/>
      </c>
      <c r="C287" s="27">
        <f t="shared" si="63"/>
      </c>
      <c r="D287" s="4">
        <f t="shared" si="64"/>
      </c>
      <c r="E287" s="4">
        <f>IF(A287&lt;=$B$5*$B$6,SUM($D$18:D287),"")</f>
      </c>
      <c r="F287" s="4">
        <f t="shared" si="65"/>
      </c>
      <c r="G287" s="4">
        <f t="shared" si="66"/>
      </c>
      <c r="H287" s="4">
        <f t="shared" si="67"/>
      </c>
    </row>
    <row r="288" spans="1:8" ht="12.75">
      <c r="A288" s="9">
        <f t="shared" si="49"/>
      </c>
      <c r="B288" s="4">
        <f t="shared" si="62"/>
      </c>
      <c r="C288" s="27">
        <f t="shared" si="63"/>
      </c>
      <c r="D288" s="4">
        <f t="shared" si="64"/>
      </c>
      <c r="E288" s="4">
        <f>IF(A288&lt;=$B$5*$B$6,SUM($D$18:D288),"")</f>
      </c>
      <c r="F288" s="4">
        <f t="shared" si="65"/>
      </c>
      <c r="G288" s="4">
        <f t="shared" si="66"/>
      </c>
      <c r="H288" s="4">
        <f t="shared" si="67"/>
      </c>
    </row>
    <row r="289" spans="1:8" ht="12.75">
      <c r="A289" s="9">
        <f t="shared" si="49"/>
      </c>
      <c r="B289" s="4">
        <f t="shared" si="62"/>
      </c>
      <c r="C289" s="27">
        <f t="shared" si="63"/>
      </c>
      <c r="D289" s="4">
        <f t="shared" si="64"/>
      </c>
      <c r="E289" s="4">
        <f>IF(A289&lt;=$B$5*$B$6,SUM($D$18:D289),"")</f>
      </c>
      <c r="F289" s="4">
        <f t="shared" si="65"/>
      </c>
      <c r="G289" s="4">
        <f t="shared" si="66"/>
      </c>
      <c r="H289" s="4">
        <f t="shared" si="67"/>
      </c>
    </row>
    <row r="290" spans="1:8" ht="12.75">
      <c r="A290" s="9">
        <f t="shared" si="49"/>
      </c>
      <c r="B290" s="4">
        <f t="shared" si="62"/>
      </c>
      <c r="C290" s="27">
        <f t="shared" si="63"/>
      </c>
      <c r="D290" s="4">
        <f t="shared" si="64"/>
      </c>
      <c r="E290" s="4">
        <f>IF(A290&lt;=$B$5*$B$6,SUM($D$18:D290),"")</f>
      </c>
      <c r="F290" s="4">
        <f t="shared" si="65"/>
      </c>
      <c r="G290" s="4">
        <f t="shared" si="66"/>
      </c>
      <c r="H290" s="4">
        <f t="shared" si="67"/>
      </c>
    </row>
    <row r="291" spans="1:8" ht="12.75">
      <c r="A291" s="9">
        <f t="shared" si="49"/>
      </c>
      <c r="B291" s="4">
        <f t="shared" si="62"/>
      </c>
      <c r="C291" s="27">
        <f t="shared" si="63"/>
      </c>
      <c r="D291" s="4">
        <f t="shared" si="64"/>
      </c>
      <c r="E291" s="4">
        <f>IF(A291&lt;=$B$5*$B$6,SUM($D$18:D291),"")</f>
      </c>
      <c r="F291" s="4">
        <f t="shared" si="65"/>
      </c>
      <c r="G291" s="4">
        <f t="shared" si="66"/>
      </c>
      <c r="H291" s="4">
        <f t="shared" si="67"/>
      </c>
    </row>
    <row r="292" spans="1:8" ht="12.75">
      <c r="A292" s="9">
        <f t="shared" si="49"/>
      </c>
      <c r="B292" s="4">
        <f t="shared" si="62"/>
      </c>
      <c r="C292" s="27">
        <f t="shared" si="63"/>
      </c>
      <c r="D292" s="4">
        <f t="shared" si="64"/>
      </c>
      <c r="E292" s="4">
        <f>IF(A292&lt;=$B$5*$B$6,SUM($D$18:D292),"")</f>
      </c>
      <c r="F292" s="4">
        <f t="shared" si="65"/>
      </c>
      <c r="G292" s="4">
        <f t="shared" si="66"/>
      </c>
      <c r="H292" s="4">
        <f t="shared" si="67"/>
      </c>
    </row>
    <row r="293" spans="1:8" ht="12.75">
      <c r="A293" s="9">
        <f t="shared" si="49"/>
      </c>
      <c r="B293" s="4">
        <f t="shared" si="62"/>
      </c>
      <c r="C293" s="27">
        <f t="shared" si="63"/>
      </c>
      <c r="D293" s="4">
        <f t="shared" si="64"/>
      </c>
      <c r="E293" s="4">
        <f>IF(A293&lt;=$B$5*$B$6,SUM($D$18:D293),"")</f>
      </c>
      <c r="F293" s="4">
        <f t="shared" si="65"/>
      </c>
      <c r="G293" s="4">
        <f t="shared" si="66"/>
      </c>
      <c r="H293" s="4">
        <f t="shared" si="67"/>
      </c>
    </row>
    <row r="294" spans="1:8" ht="12.75">
      <c r="A294" s="9">
        <f t="shared" si="49"/>
      </c>
      <c r="B294" s="4">
        <f t="shared" si="62"/>
      </c>
      <c r="C294" s="27">
        <f t="shared" si="63"/>
      </c>
      <c r="D294" s="4">
        <f t="shared" si="64"/>
      </c>
      <c r="E294" s="4">
        <f>IF(A294&lt;=$B$5*$B$6,SUM($D$18:D294),"")</f>
      </c>
      <c r="F294" s="4">
        <f t="shared" si="65"/>
      </c>
      <c r="G294" s="4">
        <f t="shared" si="66"/>
      </c>
      <c r="H294" s="4">
        <f t="shared" si="67"/>
      </c>
    </row>
    <row r="295" spans="1:8" ht="12.75">
      <c r="A295" s="9">
        <f t="shared" si="49"/>
      </c>
      <c r="B295" s="4">
        <f t="shared" si="62"/>
      </c>
      <c r="C295" s="27">
        <f t="shared" si="63"/>
      </c>
      <c r="D295" s="4">
        <f t="shared" si="64"/>
      </c>
      <c r="E295" s="4">
        <f>IF(A295&lt;=$B$5*$B$6,SUM($D$18:D295),"")</f>
      </c>
      <c r="F295" s="4">
        <f t="shared" si="65"/>
      </c>
      <c r="G295" s="4">
        <f t="shared" si="66"/>
      </c>
      <c r="H295" s="4">
        <f t="shared" si="67"/>
      </c>
    </row>
    <row r="296" spans="1:8" ht="12.75">
      <c r="A296" s="9">
        <f t="shared" si="49"/>
      </c>
      <c r="B296" s="4">
        <f t="shared" si="62"/>
      </c>
      <c r="C296" s="27">
        <f t="shared" si="63"/>
      </c>
      <c r="D296" s="4">
        <f t="shared" si="64"/>
      </c>
      <c r="E296" s="4">
        <f>IF(A296&lt;=$B$5*$B$6,SUM($D$18:D296),"")</f>
      </c>
      <c r="F296" s="4">
        <f t="shared" si="65"/>
      </c>
      <c r="G296" s="4">
        <f t="shared" si="66"/>
      </c>
      <c r="H296" s="4">
        <f t="shared" si="67"/>
      </c>
    </row>
    <row r="297" spans="1:8" ht="12.75">
      <c r="A297" s="9">
        <f t="shared" si="49"/>
      </c>
      <c r="B297" s="4">
        <f t="shared" si="62"/>
      </c>
      <c r="C297" s="27">
        <f t="shared" si="63"/>
      </c>
      <c r="D297" s="4">
        <f t="shared" si="64"/>
      </c>
      <c r="E297" s="4">
        <f>IF(A297&lt;=$B$5*$B$6,SUM($D$18:D297),"")</f>
      </c>
      <c r="F297" s="4">
        <f t="shared" si="65"/>
      </c>
      <c r="G297" s="4">
        <f t="shared" si="66"/>
      </c>
      <c r="H297" s="4">
        <f t="shared" si="67"/>
      </c>
    </row>
    <row r="298" spans="1:8" ht="12.75">
      <c r="A298" s="9">
        <f t="shared" si="49"/>
      </c>
      <c r="B298" s="4">
        <f t="shared" si="62"/>
      </c>
      <c r="C298" s="27">
        <f t="shared" si="63"/>
      </c>
      <c r="D298" s="4">
        <f t="shared" si="64"/>
      </c>
      <c r="E298" s="4">
        <f>IF(A298&lt;=$B$5*$B$6,SUM($D$18:D298),"")</f>
      </c>
      <c r="F298" s="4">
        <f t="shared" si="65"/>
      </c>
      <c r="G298" s="4">
        <f t="shared" si="66"/>
      </c>
      <c r="H298" s="4">
        <f t="shared" si="67"/>
      </c>
    </row>
    <row r="299" spans="1:8" ht="12.75">
      <c r="A299" s="9">
        <f t="shared" si="49"/>
      </c>
      <c r="B299" s="4">
        <f t="shared" si="62"/>
      </c>
      <c r="C299" s="27">
        <f t="shared" si="63"/>
      </c>
      <c r="D299" s="4">
        <f t="shared" si="64"/>
      </c>
      <c r="E299" s="4">
        <f>IF(A299&lt;=$B$5*$B$6,SUM($D$18:D299),"")</f>
      </c>
      <c r="F299" s="4">
        <f t="shared" si="65"/>
      </c>
      <c r="G299" s="4">
        <f t="shared" si="66"/>
      </c>
      <c r="H299" s="4">
        <f t="shared" si="67"/>
      </c>
    </row>
    <row r="300" spans="1:8" ht="12.75">
      <c r="A300" s="9">
        <f t="shared" si="49"/>
      </c>
      <c r="B300" s="4">
        <f t="shared" si="62"/>
      </c>
      <c r="C300" s="27">
        <f t="shared" si="63"/>
      </c>
      <c r="D300" s="4">
        <f t="shared" si="64"/>
      </c>
      <c r="E300" s="4">
        <f>IF(A300&lt;=$B$5*$B$6,SUM($D$18:D300),"")</f>
      </c>
      <c r="F300" s="4">
        <f t="shared" si="65"/>
      </c>
      <c r="G300" s="4">
        <f t="shared" si="66"/>
      </c>
      <c r="H300" s="4">
        <f t="shared" si="67"/>
      </c>
    </row>
    <row r="301" spans="1:8" ht="12.75">
      <c r="A301" s="9">
        <f t="shared" si="49"/>
      </c>
      <c r="B301" s="4">
        <f t="shared" si="62"/>
      </c>
      <c r="C301" s="27">
        <f t="shared" si="63"/>
      </c>
      <c r="D301" s="4">
        <f t="shared" si="64"/>
      </c>
      <c r="E301" s="4">
        <f>IF(A301&lt;=$B$5*$B$6,SUM($D$18:D301),"")</f>
      </c>
      <c r="F301" s="4">
        <f t="shared" si="65"/>
      </c>
      <c r="G301" s="4">
        <f t="shared" si="66"/>
      </c>
      <c r="H301" s="4">
        <f t="shared" si="67"/>
      </c>
    </row>
    <row r="302" spans="1:8" ht="12.75">
      <c r="A302" s="9">
        <f t="shared" si="49"/>
      </c>
      <c r="B302" s="4">
        <f t="shared" si="62"/>
      </c>
      <c r="C302" s="27">
        <f t="shared" si="63"/>
      </c>
      <c r="D302" s="4">
        <f t="shared" si="64"/>
      </c>
      <c r="E302" s="4">
        <f>IF(A302&lt;=$B$5*$B$6,SUM($D$18:D302),"")</f>
      </c>
      <c r="F302" s="4">
        <f t="shared" si="65"/>
      </c>
      <c r="G302" s="4">
        <f t="shared" si="66"/>
      </c>
      <c r="H302" s="4">
        <f t="shared" si="67"/>
      </c>
    </row>
    <row r="303" spans="1:8" ht="12.75">
      <c r="A303" s="9">
        <f t="shared" si="49"/>
      </c>
      <c r="B303" s="4">
        <f t="shared" si="62"/>
      </c>
      <c r="C303" s="27">
        <f t="shared" si="63"/>
      </c>
      <c r="D303" s="4">
        <f t="shared" si="64"/>
      </c>
      <c r="E303" s="4">
        <f>IF(A303&lt;=$B$5*$B$6,SUM($D$18:D303),"")</f>
      </c>
      <c r="F303" s="4">
        <f t="shared" si="65"/>
      </c>
      <c r="G303" s="4">
        <f t="shared" si="66"/>
      </c>
      <c r="H303" s="4">
        <f t="shared" si="67"/>
      </c>
    </row>
    <row r="304" spans="1:8" ht="12.75">
      <c r="A304" s="9">
        <f t="shared" si="49"/>
      </c>
      <c r="B304" s="4">
        <f t="shared" si="62"/>
      </c>
      <c r="C304" s="27">
        <f t="shared" si="63"/>
      </c>
      <c r="D304" s="4">
        <f t="shared" si="64"/>
      </c>
      <c r="E304" s="4">
        <f>IF(A304&lt;=$B$5*$B$6,SUM($D$18:D304),"")</f>
      </c>
      <c r="F304" s="4">
        <f t="shared" si="65"/>
      </c>
      <c r="G304" s="4">
        <f t="shared" si="66"/>
      </c>
      <c r="H304" s="4">
        <f t="shared" si="67"/>
      </c>
    </row>
    <row r="305" spans="1:8" ht="12.75">
      <c r="A305" s="9">
        <f t="shared" si="49"/>
      </c>
      <c r="B305" s="4">
        <f t="shared" si="62"/>
      </c>
      <c r="C305" s="27">
        <f t="shared" si="63"/>
      </c>
      <c r="D305" s="4">
        <f t="shared" si="64"/>
      </c>
      <c r="E305" s="4">
        <f>IF(A305&lt;=$B$5*$B$6,SUM($D$18:D305),"")</f>
      </c>
      <c r="F305" s="4">
        <f t="shared" si="65"/>
      </c>
      <c r="G305" s="4">
        <f t="shared" si="66"/>
      </c>
      <c r="H305" s="4">
        <f t="shared" si="67"/>
      </c>
    </row>
    <row r="306" spans="1:8" ht="12.75">
      <c r="A306" s="9">
        <f t="shared" si="49"/>
      </c>
      <c r="B306" s="4">
        <f t="shared" si="62"/>
      </c>
      <c r="C306" s="27">
        <f t="shared" si="63"/>
      </c>
      <c r="D306" s="4">
        <f t="shared" si="64"/>
      </c>
      <c r="E306" s="4">
        <f>IF(A306&lt;=$B$5*$B$6,SUM($D$18:D306),"")</f>
      </c>
      <c r="F306" s="4">
        <f t="shared" si="65"/>
      </c>
      <c r="G306" s="4">
        <f t="shared" si="66"/>
      </c>
      <c r="H306" s="4">
        <f t="shared" si="67"/>
      </c>
    </row>
    <row r="307" spans="1:8" ht="12.75">
      <c r="A307" s="9">
        <f t="shared" si="49"/>
      </c>
      <c r="B307" s="4">
        <f t="shared" si="62"/>
      </c>
      <c r="C307" s="27">
        <f t="shared" si="63"/>
      </c>
      <c r="D307" s="4">
        <f t="shared" si="64"/>
      </c>
      <c r="E307" s="4">
        <f>IF(A307&lt;=$B$5*$B$6,SUM($D$18:D307),"")</f>
      </c>
      <c r="F307" s="4">
        <f t="shared" si="65"/>
      </c>
      <c r="G307" s="4">
        <f t="shared" si="66"/>
      </c>
      <c r="H307" s="4">
        <f t="shared" si="67"/>
      </c>
    </row>
    <row r="308" spans="1:8" ht="12.75">
      <c r="A308" s="9">
        <f t="shared" si="49"/>
      </c>
      <c r="B308" s="4">
        <f t="shared" si="62"/>
      </c>
      <c r="C308" s="27">
        <f t="shared" si="63"/>
      </c>
      <c r="D308" s="4">
        <f t="shared" si="64"/>
      </c>
      <c r="E308" s="4">
        <f>IF(A308&lt;=$B$5*$B$6,SUM($D$18:D308),"")</f>
      </c>
      <c r="F308" s="4">
        <f t="shared" si="65"/>
      </c>
      <c r="G308" s="4">
        <f t="shared" si="66"/>
      </c>
      <c r="H308" s="4">
        <f t="shared" si="67"/>
      </c>
    </row>
    <row r="309" spans="1:8" ht="12.75">
      <c r="A309" s="9">
        <f t="shared" si="49"/>
      </c>
      <c r="B309" s="4">
        <f t="shared" si="62"/>
      </c>
      <c r="C309" s="27">
        <f t="shared" si="63"/>
      </c>
      <c r="D309" s="4">
        <f t="shared" si="64"/>
      </c>
      <c r="E309" s="4">
        <f>IF(A309&lt;=$B$5*$B$6,SUM($D$18:D309),"")</f>
      </c>
      <c r="F309" s="4">
        <f t="shared" si="65"/>
      </c>
      <c r="G309" s="4">
        <f t="shared" si="66"/>
      </c>
      <c r="H309" s="4">
        <f t="shared" si="67"/>
      </c>
    </row>
    <row r="310" spans="1:8" ht="12.75">
      <c r="A310" s="9">
        <f t="shared" si="49"/>
      </c>
      <c r="B310" s="4">
        <f t="shared" si="62"/>
      </c>
      <c r="C310" s="27">
        <f t="shared" si="63"/>
      </c>
      <c r="D310" s="4">
        <f t="shared" si="64"/>
      </c>
      <c r="E310" s="4">
        <f>IF(A310&lt;=$B$5*$B$6,SUM($D$18:D310),"")</f>
      </c>
      <c r="F310" s="4">
        <f t="shared" si="65"/>
      </c>
      <c r="G310" s="4">
        <f t="shared" si="66"/>
      </c>
      <c r="H310" s="4">
        <f t="shared" si="67"/>
      </c>
    </row>
    <row r="311" spans="1:8" ht="12.75">
      <c r="A311" s="9">
        <f t="shared" si="49"/>
      </c>
      <c r="B311" s="4">
        <f t="shared" si="62"/>
      </c>
      <c r="C311" s="27">
        <f t="shared" si="63"/>
      </c>
      <c r="D311" s="4">
        <f t="shared" si="64"/>
      </c>
      <c r="E311" s="4">
        <f>IF(A311&lt;=$B$5*$B$6,SUM($D$18:D311),"")</f>
      </c>
      <c r="F311" s="4">
        <f t="shared" si="65"/>
      </c>
      <c r="G311" s="4">
        <f t="shared" si="66"/>
      </c>
      <c r="H311" s="4">
        <f t="shared" si="67"/>
      </c>
    </row>
    <row r="312" spans="1:8" ht="12.75">
      <c r="A312" s="9">
        <f t="shared" si="49"/>
      </c>
      <c r="B312" s="4">
        <f t="shared" si="62"/>
      </c>
      <c r="C312" s="27">
        <f t="shared" si="63"/>
      </c>
      <c r="D312" s="4">
        <f t="shared" si="64"/>
      </c>
      <c r="E312" s="4">
        <f>IF(A312&lt;=$B$5*$B$6,SUM($D$18:D312),"")</f>
      </c>
      <c r="F312" s="4">
        <f t="shared" si="65"/>
      </c>
      <c r="G312" s="4">
        <f t="shared" si="66"/>
      </c>
      <c r="H312" s="4">
        <f t="shared" si="67"/>
      </c>
    </row>
    <row r="313" spans="1:8" ht="12.75">
      <c r="A313" s="9">
        <f t="shared" si="49"/>
      </c>
      <c r="B313" s="4">
        <f t="shared" si="62"/>
      </c>
      <c r="C313" s="27">
        <f t="shared" si="63"/>
      </c>
      <c r="D313" s="4">
        <f t="shared" si="64"/>
      </c>
      <c r="E313" s="4">
        <f>IF(A313&lt;=$B$5*$B$6,SUM($D$18:D313),"")</f>
      </c>
      <c r="F313" s="4">
        <f t="shared" si="65"/>
      </c>
      <c r="G313" s="4">
        <f t="shared" si="66"/>
      </c>
      <c r="H313" s="4">
        <f t="shared" si="67"/>
      </c>
    </row>
    <row r="314" spans="1:8" ht="12.75">
      <c r="A314" s="9">
        <f t="shared" si="49"/>
      </c>
      <c r="B314" s="4">
        <f t="shared" si="62"/>
      </c>
      <c r="C314" s="27">
        <f t="shared" si="63"/>
      </c>
      <c r="D314" s="4">
        <f t="shared" si="64"/>
      </c>
      <c r="E314" s="4">
        <f>IF(A314&lt;=$B$5*$B$6,SUM($D$18:D314),"")</f>
      </c>
      <c r="F314" s="4">
        <f t="shared" si="65"/>
      </c>
      <c r="G314" s="4">
        <f t="shared" si="66"/>
      </c>
      <c r="H314" s="4">
        <f t="shared" si="67"/>
      </c>
    </row>
    <row r="315" spans="1:8" ht="12.75">
      <c r="A315" s="9">
        <f t="shared" si="49"/>
      </c>
      <c r="B315" s="4">
        <f t="shared" si="62"/>
      </c>
      <c r="C315" s="27">
        <f t="shared" si="63"/>
      </c>
      <c r="D315" s="4">
        <f t="shared" si="64"/>
      </c>
      <c r="E315" s="4">
        <f>IF(A315&lt;=$B$5*$B$6,SUM($D$18:D315),"")</f>
      </c>
      <c r="F315" s="4">
        <f t="shared" si="65"/>
      </c>
      <c r="G315" s="4">
        <f t="shared" si="66"/>
      </c>
      <c r="H315" s="4">
        <f t="shared" si="67"/>
      </c>
    </row>
    <row r="316" spans="1:8" ht="12.75">
      <c r="A316" s="9">
        <f t="shared" si="49"/>
      </c>
      <c r="B316" s="4">
        <f t="shared" si="62"/>
      </c>
      <c r="C316" s="27">
        <f t="shared" si="63"/>
      </c>
      <c r="D316" s="4">
        <f t="shared" si="64"/>
      </c>
      <c r="E316" s="4">
        <f>IF(A316&lt;=$B$5*$B$6,SUM($D$18:D316),"")</f>
      </c>
      <c r="F316" s="4">
        <f t="shared" si="65"/>
      </c>
      <c r="G316" s="4">
        <f t="shared" si="66"/>
      </c>
      <c r="H316" s="4">
        <f t="shared" si="67"/>
      </c>
    </row>
    <row r="317" spans="1:8" ht="12.75">
      <c r="A317" s="9">
        <f t="shared" si="49"/>
      </c>
      <c r="B317" s="4">
        <f t="shared" si="62"/>
      </c>
      <c r="C317" s="27">
        <f t="shared" si="63"/>
      </c>
      <c r="D317" s="4">
        <f t="shared" si="64"/>
      </c>
      <c r="E317" s="4">
        <f>IF(A317&lt;=$B$5*$B$6,SUM($D$18:D317),"")</f>
      </c>
      <c r="F317" s="4">
        <f t="shared" si="65"/>
      </c>
      <c r="G317" s="4">
        <f t="shared" si="66"/>
      </c>
      <c r="H317" s="4">
        <f t="shared" si="67"/>
      </c>
    </row>
    <row r="318" spans="1:8" ht="12.75">
      <c r="A318" s="9">
        <f t="shared" si="49"/>
      </c>
      <c r="B318" s="4">
        <f t="shared" si="62"/>
      </c>
      <c r="C318" s="27">
        <f t="shared" si="63"/>
      </c>
      <c r="D318" s="4">
        <f t="shared" si="64"/>
      </c>
      <c r="E318" s="4">
        <f>IF(A318&lt;=$B$5*$B$6,SUM($D$18:D318),"")</f>
      </c>
      <c r="F318" s="4">
        <f t="shared" si="65"/>
      </c>
      <c r="G318" s="4">
        <f t="shared" si="66"/>
      </c>
      <c r="H318" s="4">
        <f t="shared" si="67"/>
      </c>
    </row>
    <row r="319" spans="1:8" ht="12.75">
      <c r="A319" s="9">
        <f t="shared" si="49"/>
      </c>
      <c r="B319" s="4">
        <f t="shared" si="62"/>
      </c>
      <c r="C319" s="27">
        <f t="shared" si="63"/>
      </c>
      <c r="D319" s="4">
        <f t="shared" si="64"/>
      </c>
      <c r="E319" s="4">
        <f>IF(A319&lt;=$B$5*$B$6,SUM($D$18:D319),"")</f>
      </c>
      <c r="F319" s="4">
        <f t="shared" si="65"/>
      </c>
      <c r="G319" s="4">
        <f t="shared" si="66"/>
      </c>
      <c r="H319" s="4">
        <f t="shared" si="67"/>
      </c>
    </row>
    <row r="320" spans="1:8" ht="12.75">
      <c r="A320" s="9">
        <f t="shared" si="49"/>
      </c>
      <c r="B320" s="4">
        <f t="shared" si="62"/>
      </c>
      <c r="C320" s="27">
        <f t="shared" si="63"/>
      </c>
      <c r="D320" s="4">
        <f t="shared" si="64"/>
      </c>
      <c r="E320" s="4">
        <f>IF(A320&lt;=$B$5*$B$6,SUM($D$18:D320),"")</f>
      </c>
      <c r="F320" s="4">
        <f t="shared" si="65"/>
      </c>
      <c r="G320" s="4">
        <f t="shared" si="66"/>
      </c>
      <c r="H320" s="4">
        <f t="shared" si="67"/>
      </c>
    </row>
    <row r="321" spans="1:8" ht="12.75">
      <c r="A321" s="9">
        <f t="shared" si="49"/>
      </c>
      <c r="B321" s="4">
        <f t="shared" si="62"/>
      </c>
      <c r="C321" s="27">
        <f t="shared" si="63"/>
      </c>
      <c r="D321" s="4">
        <f t="shared" si="64"/>
      </c>
      <c r="E321" s="4">
        <f>IF(A321&lt;=$B$5*$B$6,SUM($D$18:D321),"")</f>
      </c>
      <c r="F321" s="4">
        <f t="shared" si="65"/>
      </c>
      <c r="G321" s="4">
        <f t="shared" si="66"/>
      </c>
      <c r="H321" s="4">
        <f t="shared" si="67"/>
      </c>
    </row>
    <row r="322" spans="1:8" ht="12.75">
      <c r="A322" s="9">
        <f t="shared" si="49"/>
      </c>
      <c r="B322" s="4">
        <f t="shared" si="62"/>
      </c>
      <c r="C322" s="27">
        <f t="shared" si="63"/>
      </c>
      <c r="D322" s="4">
        <f t="shared" si="64"/>
      </c>
      <c r="E322" s="4">
        <f>IF(A322&lt;=$B$5*$B$6,SUM($D$18:D322),"")</f>
      </c>
      <c r="F322" s="4">
        <f t="shared" si="65"/>
      </c>
      <c r="G322" s="4">
        <f t="shared" si="66"/>
      </c>
      <c r="H322" s="4">
        <f t="shared" si="67"/>
      </c>
    </row>
    <row r="323" spans="1:8" ht="12.75">
      <c r="A323" s="9">
        <f t="shared" si="49"/>
      </c>
      <c r="B323" s="4">
        <f t="shared" si="62"/>
      </c>
      <c r="C323" s="27">
        <f t="shared" si="63"/>
      </c>
      <c r="D323" s="4">
        <f t="shared" si="64"/>
      </c>
      <c r="E323" s="4">
        <f>IF(A323&lt;=$B$5*$B$6,SUM($D$18:D323),"")</f>
      </c>
      <c r="F323" s="4">
        <f t="shared" si="65"/>
      </c>
      <c r="G323" s="4">
        <f t="shared" si="66"/>
      </c>
      <c r="H323" s="4">
        <f t="shared" si="67"/>
      </c>
    </row>
    <row r="324" spans="1:8" ht="12.75">
      <c r="A324" s="9">
        <f t="shared" si="49"/>
      </c>
      <c r="B324" s="4">
        <f t="shared" si="62"/>
      </c>
      <c r="C324" s="27">
        <f t="shared" si="63"/>
      </c>
      <c r="D324" s="4">
        <f t="shared" si="64"/>
      </c>
      <c r="E324" s="4">
        <f>IF(A324&lt;=$B$5*$B$6,SUM($D$18:D324),"")</f>
      </c>
      <c r="F324" s="4">
        <f t="shared" si="65"/>
      </c>
      <c r="G324" s="4">
        <f t="shared" si="66"/>
      </c>
      <c r="H324" s="4">
        <f t="shared" si="67"/>
      </c>
    </row>
    <row r="325" spans="1:8" ht="12.75">
      <c r="A325" s="9">
        <f t="shared" si="49"/>
      </c>
      <c r="B325" s="4">
        <f t="shared" si="62"/>
      </c>
      <c r="C325" s="27">
        <f t="shared" si="63"/>
      </c>
      <c r="D325" s="4">
        <f t="shared" si="64"/>
      </c>
      <c r="E325" s="4">
        <f>IF(A325&lt;=$B$5*$B$6,SUM($D$18:D325),"")</f>
      </c>
      <c r="F325" s="4">
        <f t="shared" si="65"/>
      </c>
      <c r="G325" s="4">
        <f t="shared" si="66"/>
      </c>
      <c r="H325" s="4">
        <f t="shared" si="67"/>
      </c>
    </row>
    <row r="326" spans="1:8" ht="12.75">
      <c r="A326" s="9">
        <f aca="true" t="shared" si="68" ref="A326:A361">IF(A325&lt;$B$5*$B$6,A325+1,"")</f>
      </c>
      <c r="B326" s="4">
        <f t="shared" si="62"/>
      </c>
      <c r="C326" s="27">
        <f t="shared" si="63"/>
      </c>
      <c r="D326" s="4">
        <f t="shared" si="64"/>
      </c>
      <c r="E326" s="4">
        <f>IF(A326&lt;=$B$5*$B$6,SUM($D$18:D326),"")</f>
      </c>
      <c r="F326" s="4">
        <f t="shared" si="65"/>
      </c>
      <c r="G326" s="4">
        <f t="shared" si="66"/>
      </c>
      <c r="H326" s="4">
        <f t="shared" si="67"/>
      </c>
    </row>
    <row r="327" spans="1:8" ht="12.75">
      <c r="A327" s="9">
        <f t="shared" si="68"/>
      </c>
      <c r="B327" s="4">
        <f t="shared" si="62"/>
      </c>
      <c r="C327" s="27">
        <f t="shared" si="63"/>
      </c>
      <c r="D327" s="4">
        <f t="shared" si="64"/>
      </c>
      <c r="E327" s="4">
        <f>IF(A327&lt;=$B$5*$B$6,SUM($D$18:D327),"")</f>
      </c>
      <c r="F327" s="4">
        <f t="shared" si="65"/>
      </c>
      <c r="G327" s="4">
        <f t="shared" si="66"/>
      </c>
      <c r="H327" s="4">
        <f t="shared" si="67"/>
      </c>
    </row>
    <row r="328" spans="1:8" ht="12.75">
      <c r="A328" s="9">
        <f t="shared" si="68"/>
      </c>
      <c r="B328" s="4">
        <f t="shared" si="62"/>
      </c>
      <c r="C328" s="27">
        <f t="shared" si="63"/>
      </c>
      <c r="D328" s="4">
        <f t="shared" si="64"/>
      </c>
      <c r="E328" s="4">
        <f>IF(A328&lt;=$B$5*$B$6,SUM($D$18:D328),"")</f>
      </c>
      <c r="F328" s="4">
        <f t="shared" si="65"/>
      </c>
      <c r="G328" s="4">
        <f t="shared" si="66"/>
      </c>
      <c r="H328" s="4">
        <f t="shared" si="67"/>
      </c>
    </row>
    <row r="329" spans="1:8" ht="12.75">
      <c r="A329" s="9">
        <f t="shared" si="68"/>
      </c>
      <c r="B329" s="4">
        <f t="shared" si="62"/>
      </c>
      <c r="C329" s="27">
        <f t="shared" si="63"/>
      </c>
      <c r="D329" s="4">
        <f t="shared" si="64"/>
      </c>
      <c r="E329" s="4">
        <f>IF(A329&lt;=$B$5*$B$6,SUM($D$18:D329),"")</f>
      </c>
      <c r="F329" s="4">
        <f t="shared" si="65"/>
      </c>
      <c r="G329" s="4">
        <f t="shared" si="66"/>
      </c>
      <c r="H329" s="4">
        <f t="shared" si="67"/>
      </c>
    </row>
    <row r="330" spans="1:8" ht="12.75">
      <c r="A330" s="9">
        <f t="shared" si="68"/>
      </c>
      <c r="B330" s="4">
        <f t="shared" si="62"/>
      </c>
      <c r="C330" s="27">
        <f t="shared" si="63"/>
      </c>
      <c r="D330" s="4">
        <f t="shared" si="64"/>
      </c>
      <c r="E330" s="4">
        <f>IF(A330&lt;=$B$5*$B$6,SUM($D$18:D330),"")</f>
      </c>
      <c r="F330" s="4">
        <f t="shared" si="65"/>
      </c>
      <c r="G330" s="4">
        <f t="shared" si="66"/>
      </c>
      <c r="H330" s="4">
        <f t="shared" si="67"/>
      </c>
    </row>
    <row r="331" spans="1:8" ht="12.75">
      <c r="A331" s="9">
        <f t="shared" si="68"/>
      </c>
      <c r="B331" s="4">
        <f t="shared" si="62"/>
      </c>
      <c r="C331" s="27">
        <f t="shared" si="63"/>
      </c>
      <c r="D331" s="4">
        <f t="shared" si="64"/>
      </c>
      <c r="E331" s="4">
        <f>IF(A331&lt;=$B$5*$B$6,SUM($D$18:D331),"")</f>
      </c>
      <c r="F331" s="4">
        <f t="shared" si="65"/>
      </c>
      <c r="G331" s="4">
        <f t="shared" si="66"/>
      </c>
      <c r="H331" s="4">
        <f t="shared" si="67"/>
      </c>
    </row>
    <row r="332" spans="1:8" ht="12.75">
      <c r="A332" s="9">
        <f t="shared" si="68"/>
      </c>
      <c r="B332" s="4">
        <f t="shared" si="62"/>
      </c>
      <c r="C332" s="27">
        <f t="shared" si="63"/>
      </c>
      <c r="D332" s="4">
        <f t="shared" si="64"/>
      </c>
      <c r="E332" s="4">
        <f>IF(A332&lt;=$B$5*$B$6,SUM($D$18:D332),"")</f>
      </c>
      <c r="F332" s="4">
        <f t="shared" si="65"/>
      </c>
      <c r="G332" s="4">
        <f t="shared" si="66"/>
      </c>
      <c r="H332" s="4">
        <f t="shared" si="67"/>
      </c>
    </row>
    <row r="333" spans="1:8" ht="12.75">
      <c r="A333" s="9">
        <f t="shared" si="68"/>
      </c>
      <c r="B333" s="4">
        <f t="shared" si="62"/>
      </c>
      <c r="C333" s="27">
        <f t="shared" si="63"/>
      </c>
      <c r="D333" s="4">
        <f t="shared" si="64"/>
      </c>
      <c r="E333" s="4">
        <f>IF(A333&lt;=$B$5*$B$6,SUM($D$18:D333),"")</f>
      </c>
      <c r="F333" s="4">
        <f t="shared" si="65"/>
      </c>
      <c r="G333" s="4">
        <f t="shared" si="66"/>
      </c>
      <c r="H333" s="4">
        <f t="shared" si="67"/>
      </c>
    </row>
    <row r="334" spans="1:8" ht="12.75">
      <c r="A334" s="9">
        <f t="shared" si="68"/>
      </c>
      <c r="B334" s="4">
        <f t="shared" si="62"/>
      </c>
      <c r="C334" s="27">
        <f t="shared" si="63"/>
      </c>
      <c r="D334" s="4">
        <f t="shared" si="64"/>
      </c>
      <c r="E334" s="4">
        <f>IF(A334&lt;=$B$5*$B$6,SUM($D$18:D334),"")</f>
      </c>
      <c r="F334" s="4">
        <f t="shared" si="65"/>
      </c>
      <c r="G334" s="4">
        <f t="shared" si="66"/>
      </c>
      <c r="H334" s="4">
        <f t="shared" si="67"/>
      </c>
    </row>
    <row r="335" spans="1:8" ht="12.75">
      <c r="A335" s="9">
        <f t="shared" si="68"/>
      </c>
      <c r="B335" s="4">
        <f t="shared" si="62"/>
      </c>
      <c r="C335" s="27">
        <f t="shared" si="63"/>
      </c>
      <c r="D335" s="4">
        <f t="shared" si="64"/>
      </c>
      <c r="E335" s="4">
        <f>IF(A335&lt;=$B$5*$B$6,SUM($D$18:D335),"")</f>
      </c>
      <c r="F335" s="4">
        <f t="shared" si="65"/>
      </c>
      <c r="G335" s="4">
        <f t="shared" si="66"/>
      </c>
      <c r="H335" s="4">
        <f t="shared" si="67"/>
      </c>
    </row>
    <row r="336" spans="1:8" ht="12.75">
      <c r="A336" s="9">
        <f t="shared" si="68"/>
      </c>
      <c r="B336" s="4">
        <f t="shared" si="62"/>
      </c>
      <c r="C336" s="27">
        <f t="shared" si="63"/>
      </c>
      <c r="D336" s="4">
        <f t="shared" si="64"/>
      </c>
      <c r="E336" s="4">
        <f>IF(A336&lt;=$B$5*$B$6,SUM($D$18:D336),"")</f>
      </c>
      <c r="F336" s="4">
        <f t="shared" si="65"/>
      </c>
      <c r="G336" s="4">
        <f t="shared" si="66"/>
      </c>
      <c r="H336" s="4">
        <f t="shared" si="67"/>
      </c>
    </row>
    <row r="337" spans="1:8" ht="12.75">
      <c r="A337" s="9">
        <f t="shared" si="68"/>
      </c>
      <c r="B337" s="4">
        <f t="shared" si="62"/>
      </c>
      <c r="C337" s="27">
        <f t="shared" si="63"/>
      </c>
      <c r="D337" s="4">
        <f t="shared" si="64"/>
      </c>
      <c r="E337" s="4">
        <f>IF(A337&lt;=$B$5*$B$6,SUM($D$18:D337),"")</f>
      </c>
      <c r="F337" s="4">
        <f t="shared" si="65"/>
      </c>
      <c r="G337" s="4">
        <f t="shared" si="66"/>
      </c>
      <c r="H337" s="4">
        <f t="shared" si="67"/>
      </c>
    </row>
    <row r="338" spans="1:8" ht="12.75">
      <c r="A338" s="9">
        <f t="shared" si="68"/>
      </c>
      <c r="B338" s="4">
        <f t="shared" si="62"/>
      </c>
      <c r="C338" s="27">
        <f t="shared" si="63"/>
      </c>
      <c r="D338" s="4">
        <f t="shared" si="64"/>
      </c>
      <c r="E338" s="4">
        <f>IF(A338&lt;=$B$5*$B$6,SUM($D$18:D338),"")</f>
      </c>
      <c r="F338" s="4">
        <f t="shared" si="65"/>
      </c>
      <c r="G338" s="4">
        <f t="shared" si="66"/>
      </c>
      <c r="H338" s="4">
        <f t="shared" si="67"/>
      </c>
    </row>
    <row r="339" spans="1:8" ht="12.75">
      <c r="A339" s="9">
        <f t="shared" si="68"/>
      </c>
      <c r="B339" s="4">
        <f t="shared" si="62"/>
      </c>
      <c r="C339" s="27">
        <f t="shared" si="63"/>
      </c>
      <c r="D339" s="4">
        <f t="shared" si="64"/>
      </c>
      <c r="E339" s="4">
        <f>IF(A339&lt;=$B$5*$B$6,SUM($D$18:D339),"")</f>
      </c>
      <c r="F339" s="4">
        <f t="shared" si="65"/>
      </c>
      <c r="G339" s="4">
        <f t="shared" si="66"/>
      </c>
      <c r="H339" s="4">
        <f t="shared" si="67"/>
      </c>
    </row>
    <row r="340" spans="1:8" ht="12.75">
      <c r="A340" s="9">
        <f t="shared" si="68"/>
      </c>
      <c r="B340" s="4">
        <f aca="true" t="shared" si="69" ref="B340:B361">IF(A340&lt;=$B$5*$B$6,-PMT($B$4/$B$6,$B$5*$B$6,$B$3,,$B$12),"")</f>
      </c>
      <c r="C340" s="27">
        <f aca="true" t="shared" si="70" ref="C340:C361">IF(A340&lt;=$B$5*$B$6,-IPMT($B$4/$B$6,A340,$B$5*$B$6,$B$3,,$B$12),"")</f>
      </c>
      <c r="D340" s="4">
        <f aca="true" t="shared" si="71" ref="D340:D361">IF(A340&lt;=$B$5*$B$6,-PPMT($B$4/$B$6,A340,$B$5*$B$6,$B$3,,$B$12),"")</f>
      </c>
      <c r="E340" s="4">
        <f>IF(A340&lt;=$B$5*$B$6,SUM($D$18:D340),"")</f>
      </c>
      <c r="F340" s="4">
        <f aca="true" t="shared" si="72" ref="F340:F361">IF(A340&lt;=$B$5*$B$6,$B$3-E340,"")</f>
      </c>
      <c r="G340" s="4">
        <f aca="true" t="shared" si="73" ref="G340:G361">IF(F340="","",$B$11*F340)</f>
      </c>
      <c r="H340" s="4">
        <f aca="true" t="shared" si="74" ref="H340:H361">IF(G340="","",F340+G340)</f>
      </c>
    </row>
    <row r="341" spans="1:8" ht="12.75">
      <c r="A341" s="9">
        <f t="shared" si="68"/>
      </c>
      <c r="B341" s="4">
        <f t="shared" si="69"/>
      </c>
      <c r="C341" s="27">
        <f t="shared" si="70"/>
      </c>
      <c r="D341" s="4">
        <f t="shared" si="71"/>
      </c>
      <c r="E341" s="4">
        <f>IF(A341&lt;=$B$5*$B$6,SUM($D$18:D341),"")</f>
      </c>
      <c r="F341" s="4">
        <f t="shared" si="72"/>
      </c>
      <c r="G341" s="4">
        <f t="shared" si="73"/>
      </c>
      <c r="H341" s="4">
        <f t="shared" si="74"/>
      </c>
    </row>
    <row r="342" spans="1:8" ht="12.75">
      <c r="A342" s="9">
        <f t="shared" si="68"/>
      </c>
      <c r="B342" s="4">
        <f t="shared" si="69"/>
      </c>
      <c r="C342" s="27">
        <f t="shared" si="70"/>
      </c>
      <c r="D342" s="4">
        <f t="shared" si="71"/>
      </c>
      <c r="E342" s="4">
        <f>IF(A342&lt;=$B$5*$B$6,SUM($D$18:D342),"")</f>
      </c>
      <c r="F342" s="4">
        <f t="shared" si="72"/>
      </c>
      <c r="G342" s="4">
        <f t="shared" si="73"/>
      </c>
      <c r="H342" s="4">
        <f t="shared" si="74"/>
      </c>
    </row>
    <row r="343" spans="1:8" ht="12.75">
      <c r="A343" s="9">
        <f t="shared" si="68"/>
      </c>
      <c r="B343" s="4">
        <f t="shared" si="69"/>
      </c>
      <c r="C343" s="27">
        <f t="shared" si="70"/>
      </c>
      <c r="D343" s="4">
        <f t="shared" si="71"/>
      </c>
      <c r="E343" s="4">
        <f>IF(A343&lt;=$B$5*$B$6,SUM($D$18:D343),"")</f>
      </c>
      <c r="F343" s="4">
        <f t="shared" si="72"/>
      </c>
      <c r="G343" s="4">
        <f t="shared" si="73"/>
      </c>
      <c r="H343" s="4">
        <f t="shared" si="74"/>
      </c>
    </row>
    <row r="344" spans="1:8" ht="12.75">
      <c r="A344" s="9">
        <f t="shared" si="68"/>
      </c>
      <c r="B344" s="4">
        <f t="shared" si="69"/>
      </c>
      <c r="C344" s="27">
        <f t="shared" si="70"/>
      </c>
      <c r="D344" s="4">
        <f t="shared" si="71"/>
      </c>
      <c r="E344" s="4">
        <f>IF(A344&lt;=$B$5*$B$6,SUM($D$18:D344),"")</f>
      </c>
      <c r="F344" s="4">
        <f t="shared" si="72"/>
      </c>
      <c r="G344" s="4">
        <f t="shared" si="73"/>
      </c>
      <c r="H344" s="4">
        <f t="shared" si="74"/>
      </c>
    </row>
    <row r="345" spans="1:8" ht="12.75">
      <c r="A345" s="9">
        <f t="shared" si="68"/>
      </c>
      <c r="B345" s="4">
        <f t="shared" si="69"/>
      </c>
      <c r="C345" s="27">
        <f t="shared" si="70"/>
      </c>
      <c r="D345" s="4">
        <f t="shared" si="71"/>
      </c>
      <c r="E345" s="4">
        <f>IF(A345&lt;=$B$5*$B$6,SUM($D$18:D345),"")</f>
      </c>
      <c r="F345" s="4">
        <f t="shared" si="72"/>
      </c>
      <c r="G345" s="4">
        <f t="shared" si="73"/>
      </c>
      <c r="H345" s="4">
        <f t="shared" si="74"/>
      </c>
    </row>
    <row r="346" spans="1:8" ht="12.75">
      <c r="A346" s="9">
        <f t="shared" si="68"/>
      </c>
      <c r="B346" s="4">
        <f t="shared" si="69"/>
      </c>
      <c r="C346" s="27">
        <f t="shared" si="70"/>
      </c>
      <c r="D346" s="4">
        <f t="shared" si="71"/>
      </c>
      <c r="E346" s="4">
        <f>IF(A346&lt;=$B$5*$B$6,SUM($D$18:D346),"")</f>
      </c>
      <c r="F346" s="4">
        <f t="shared" si="72"/>
      </c>
      <c r="G346" s="4">
        <f t="shared" si="73"/>
      </c>
      <c r="H346" s="4">
        <f t="shared" si="74"/>
      </c>
    </row>
    <row r="347" spans="1:8" ht="12.75">
      <c r="A347" s="9">
        <f t="shared" si="68"/>
      </c>
      <c r="B347" s="4">
        <f t="shared" si="69"/>
      </c>
      <c r="C347" s="27">
        <f t="shared" si="70"/>
      </c>
      <c r="D347" s="4">
        <f t="shared" si="71"/>
      </c>
      <c r="E347" s="4">
        <f>IF(A347&lt;=$B$5*$B$6,SUM($D$18:D347),"")</f>
      </c>
      <c r="F347" s="4">
        <f t="shared" si="72"/>
      </c>
      <c r="G347" s="4">
        <f t="shared" si="73"/>
      </c>
      <c r="H347" s="4">
        <f t="shared" si="74"/>
      </c>
    </row>
    <row r="348" spans="1:8" ht="12.75">
      <c r="A348" s="9">
        <f t="shared" si="68"/>
      </c>
      <c r="B348" s="4">
        <f t="shared" si="69"/>
      </c>
      <c r="C348" s="27">
        <f t="shared" si="70"/>
      </c>
      <c r="D348" s="4">
        <f t="shared" si="71"/>
      </c>
      <c r="E348" s="4">
        <f>IF(A348&lt;=$B$5*$B$6,SUM($D$18:D348),"")</f>
      </c>
      <c r="F348" s="4">
        <f t="shared" si="72"/>
      </c>
      <c r="G348" s="4">
        <f t="shared" si="73"/>
      </c>
      <c r="H348" s="4">
        <f t="shared" si="74"/>
      </c>
    </row>
    <row r="349" spans="1:8" ht="12.75">
      <c r="A349" s="9">
        <f t="shared" si="68"/>
      </c>
      <c r="B349" s="4">
        <f t="shared" si="69"/>
      </c>
      <c r="C349" s="27">
        <f t="shared" si="70"/>
      </c>
      <c r="D349" s="4">
        <f t="shared" si="71"/>
      </c>
      <c r="E349" s="4">
        <f>IF(A349&lt;=$B$5*$B$6,SUM($D$18:D349),"")</f>
      </c>
      <c r="F349" s="4">
        <f t="shared" si="72"/>
      </c>
      <c r="G349" s="4">
        <f t="shared" si="73"/>
      </c>
      <c r="H349" s="4">
        <f t="shared" si="74"/>
      </c>
    </row>
    <row r="350" spans="1:8" ht="12.75">
      <c r="A350" s="9">
        <f t="shared" si="68"/>
      </c>
      <c r="B350" s="4">
        <f t="shared" si="69"/>
      </c>
      <c r="C350" s="27">
        <f t="shared" si="70"/>
      </c>
      <c r="D350" s="4">
        <f t="shared" si="71"/>
      </c>
      <c r="E350" s="4">
        <f>IF(A350&lt;=$B$5*$B$6,SUM($D$18:D350),"")</f>
      </c>
      <c r="F350" s="4">
        <f t="shared" si="72"/>
      </c>
      <c r="G350" s="4">
        <f t="shared" si="73"/>
      </c>
      <c r="H350" s="4">
        <f t="shared" si="74"/>
      </c>
    </row>
    <row r="351" spans="1:8" ht="12.75">
      <c r="A351" s="9">
        <f t="shared" si="68"/>
      </c>
      <c r="B351" s="4">
        <f t="shared" si="69"/>
      </c>
      <c r="C351" s="27">
        <f t="shared" si="70"/>
      </c>
      <c r="D351" s="4">
        <f t="shared" si="71"/>
      </c>
      <c r="E351" s="4">
        <f>IF(A351&lt;=$B$5*$B$6,SUM($D$18:D351),"")</f>
      </c>
      <c r="F351" s="4">
        <f t="shared" si="72"/>
      </c>
      <c r="G351" s="4">
        <f t="shared" si="73"/>
      </c>
      <c r="H351" s="4">
        <f t="shared" si="74"/>
      </c>
    </row>
    <row r="352" spans="1:8" ht="12.75">
      <c r="A352" s="9">
        <f t="shared" si="68"/>
      </c>
      <c r="B352" s="4">
        <f t="shared" si="69"/>
      </c>
      <c r="C352" s="27">
        <f t="shared" si="70"/>
      </c>
      <c r="D352" s="4">
        <f t="shared" si="71"/>
      </c>
      <c r="E352" s="4">
        <f>IF(A352&lt;=$B$5*$B$6,SUM($D$18:D352),"")</f>
      </c>
      <c r="F352" s="4">
        <f t="shared" si="72"/>
      </c>
      <c r="G352" s="4">
        <f t="shared" si="73"/>
      </c>
      <c r="H352" s="4">
        <f t="shared" si="74"/>
      </c>
    </row>
    <row r="353" spans="1:8" ht="12.75">
      <c r="A353" s="9">
        <f t="shared" si="68"/>
      </c>
      <c r="B353" s="4">
        <f t="shared" si="69"/>
      </c>
      <c r="C353" s="27">
        <f t="shared" si="70"/>
      </c>
      <c r="D353" s="4">
        <f t="shared" si="71"/>
      </c>
      <c r="E353" s="4">
        <f>IF(A353&lt;=$B$5*$B$6,SUM($D$18:D353),"")</f>
      </c>
      <c r="F353" s="4">
        <f t="shared" si="72"/>
      </c>
      <c r="G353" s="4">
        <f t="shared" si="73"/>
      </c>
      <c r="H353" s="4">
        <f t="shared" si="74"/>
      </c>
    </row>
    <row r="354" spans="1:8" ht="12.75">
      <c r="A354" s="9">
        <f t="shared" si="68"/>
      </c>
      <c r="B354" s="4">
        <f t="shared" si="69"/>
      </c>
      <c r="C354" s="27">
        <f t="shared" si="70"/>
      </c>
      <c r="D354" s="4">
        <f t="shared" si="71"/>
      </c>
      <c r="E354" s="4">
        <f>IF(A354&lt;=$B$5*$B$6,SUM($D$18:D354),"")</f>
      </c>
      <c r="F354" s="4">
        <f t="shared" si="72"/>
      </c>
      <c r="G354" s="4">
        <f t="shared" si="73"/>
      </c>
      <c r="H354" s="4">
        <f t="shared" si="74"/>
      </c>
    </row>
    <row r="355" spans="1:8" ht="12.75">
      <c r="A355" s="9">
        <f t="shared" si="68"/>
      </c>
      <c r="B355" s="4">
        <f t="shared" si="69"/>
      </c>
      <c r="C355" s="27">
        <f t="shared" si="70"/>
      </c>
      <c r="D355" s="4">
        <f t="shared" si="71"/>
      </c>
      <c r="E355" s="4">
        <f>IF(A355&lt;=$B$5*$B$6,SUM($D$18:D355),"")</f>
      </c>
      <c r="F355" s="4">
        <f t="shared" si="72"/>
      </c>
      <c r="G355" s="4">
        <f t="shared" si="73"/>
      </c>
      <c r="H355" s="4">
        <f t="shared" si="74"/>
      </c>
    </row>
    <row r="356" spans="1:8" ht="12.75">
      <c r="A356" s="9">
        <f t="shared" si="68"/>
      </c>
      <c r="B356" s="4">
        <f t="shared" si="69"/>
      </c>
      <c r="C356" s="27">
        <f t="shared" si="70"/>
      </c>
      <c r="D356" s="4">
        <f t="shared" si="71"/>
      </c>
      <c r="E356" s="4">
        <f>IF(A356&lt;=$B$5*$B$6,SUM($D$18:D356),"")</f>
      </c>
      <c r="F356" s="4">
        <f t="shared" si="72"/>
      </c>
      <c r="G356" s="4">
        <f t="shared" si="73"/>
      </c>
      <c r="H356" s="4">
        <f t="shared" si="74"/>
      </c>
    </row>
    <row r="357" spans="1:8" ht="12.75">
      <c r="A357" s="9">
        <f t="shared" si="68"/>
      </c>
      <c r="B357" s="4">
        <f t="shared" si="69"/>
      </c>
      <c r="C357" s="27">
        <f t="shared" si="70"/>
      </c>
      <c r="D357" s="4">
        <f t="shared" si="71"/>
      </c>
      <c r="E357" s="4">
        <f>IF(A357&lt;=$B$5*$B$6,SUM($D$18:D357),"")</f>
      </c>
      <c r="F357" s="4">
        <f t="shared" si="72"/>
      </c>
      <c r="G357" s="4">
        <f t="shared" si="73"/>
      </c>
      <c r="H357" s="4">
        <f t="shared" si="74"/>
      </c>
    </row>
    <row r="358" spans="1:8" ht="12.75">
      <c r="A358" s="9">
        <f t="shared" si="68"/>
      </c>
      <c r="B358" s="4">
        <f t="shared" si="69"/>
      </c>
      <c r="C358" s="27">
        <f t="shared" si="70"/>
      </c>
      <c r="D358" s="4">
        <f t="shared" si="71"/>
      </c>
      <c r="E358" s="4">
        <f>IF(A358&lt;=$B$5*$B$6,SUM($D$18:D358),"")</f>
      </c>
      <c r="F358" s="4">
        <f t="shared" si="72"/>
      </c>
      <c r="G358" s="4">
        <f t="shared" si="73"/>
      </c>
      <c r="H358" s="4">
        <f t="shared" si="74"/>
      </c>
    </row>
    <row r="359" spans="1:8" ht="12.75">
      <c r="A359" s="9">
        <f t="shared" si="68"/>
      </c>
      <c r="B359" s="4">
        <f t="shared" si="69"/>
      </c>
      <c r="C359" s="27">
        <f t="shared" si="70"/>
      </c>
      <c r="D359" s="4">
        <f t="shared" si="71"/>
      </c>
      <c r="E359" s="4">
        <f>IF(A359&lt;=$B$5*$B$6,SUM($D$18:D359),"")</f>
      </c>
      <c r="F359" s="4">
        <f t="shared" si="72"/>
      </c>
      <c r="G359" s="4">
        <f t="shared" si="73"/>
      </c>
      <c r="H359" s="4">
        <f t="shared" si="74"/>
      </c>
    </row>
    <row r="360" spans="1:8" ht="12.75">
      <c r="A360" s="9">
        <f t="shared" si="68"/>
      </c>
      <c r="B360" s="4">
        <f t="shared" si="69"/>
      </c>
      <c r="C360" s="27">
        <f t="shared" si="70"/>
      </c>
      <c r="D360" s="4">
        <f t="shared" si="71"/>
      </c>
      <c r="E360" s="4">
        <f>IF(A360&lt;=$B$5*$B$6,SUM($D$18:D360),"")</f>
      </c>
      <c r="F360" s="4">
        <f t="shared" si="72"/>
      </c>
      <c r="G360" s="4">
        <f t="shared" si="73"/>
      </c>
      <c r="H360" s="4">
        <f t="shared" si="74"/>
      </c>
    </row>
    <row r="361" spans="1:8" ht="12.75">
      <c r="A361" s="9">
        <f t="shared" si="68"/>
      </c>
      <c r="B361" s="4">
        <f t="shared" si="69"/>
      </c>
      <c r="C361" s="27">
        <f t="shared" si="70"/>
      </c>
      <c r="D361" s="4">
        <f t="shared" si="71"/>
      </c>
      <c r="E361" s="4">
        <f>IF(A361&lt;=$B$5*$B$6,SUM($D$18:D361),"")</f>
      </c>
      <c r="F361" s="4">
        <f t="shared" si="72"/>
      </c>
      <c r="G361" s="4">
        <f t="shared" si="73"/>
      </c>
      <c r="H361" s="4">
        <f t="shared" si="74"/>
      </c>
    </row>
  </sheetData>
  <sheetProtection/>
  <mergeCells count="1">
    <mergeCell ref="A1:H1"/>
  </mergeCells>
  <printOptions/>
  <pageMargins left="0.3937007874015748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Org. y Gest. de Emp.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Arenal</dc:creator>
  <cp:keywords/>
  <dc:description/>
  <cp:lastModifiedBy>Marcos Reinado</cp:lastModifiedBy>
  <cp:lastPrinted>2005-04-04T10:06:08Z</cp:lastPrinted>
  <dcterms:created xsi:type="dcterms:W3CDTF">2004-03-27T11:58:08Z</dcterms:created>
  <dcterms:modified xsi:type="dcterms:W3CDTF">2019-11-18T19:55:10Z</dcterms:modified>
  <cp:category/>
  <cp:version/>
  <cp:contentType/>
  <cp:contentStatus/>
</cp:coreProperties>
</file>